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16" i="1" s="1"/>
  <c r="I56" i="1"/>
  <c r="I55" i="1"/>
  <c r="I54" i="1"/>
  <c r="I53" i="1"/>
  <c r="I52" i="1"/>
  <c r="I51" i="1"/>
  <c r="I50" i="1"/>
  <c r="I49" i="1"/>
  <c r="I48" i="1"/>
  <c r="I47" i="1"/>
  <c r="G39" i="1"/>
  <c r="F39" i="1"/>
  <c r="G109" i="12"/>
  <c r="AC109" i="12"/>
  <c r="AD109" i="12"/>
  <c r="BA104" i="12"/>
  <c r="BA101" i="12"/>
  <c r="BA93" i="12"/>
  <c r="BA82" i="12"/>
  <c r="BA80" i="12"/>
  <c r="BA64" i="12"/>
  <c r="BA51" i="12"/>
  <c r="BA49" i="12"/>
  <c r="BA47" i="12"/>
  <c r="BA44" i="12"/>
  <c r="BA43" i="12"/>
  <c r="BA41" i="12"/>
  <c r="BA40" i="12"/>
  <c r="BA33" i="12"/>
  <c r="BA31" i="12"/>
  <c r="BA26" i="12"/>
  <c r="BA25" i="12"/>
  <c r="BA23" i="12"/>
  <c r="BA18" i="12"/>
  <c r="BA16" i="12"/>
  <c r="BA10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I12" i="12"/>
  <c r="I11" i="12" s="1"/>
  <c r="K12" i="12"/>
  <c r="K11" i="12" s="1"/>
  <c r="O12" i="12"/>
  <c r="O11" i="12" s="1"/>
  <c r="Q12" i="12"/>
  <c r="Q11" i="12" s="1"/>
  <c r="U12" i="12"/>
  <c r="U11" i="12" s="1"/>
  <c r="F13" i="12"/>
  <c r="G13" i="12" s="1"/>
  <c r="M13" i="12" s="1"/>
  <c r="I13" i="12"/>
  <c r="K13" i="12"/>
  <c r="O13" i="12"/>
  <c r="Q13" i="12"/>
  <c r="U13" i="12"/>
  <c r="F15" i="12"/>
  <c r="G15" i="12"/>
  <c r="M15" i="12" s="1"/>
  <c r="I15" i="12"/>
  <c r="I14" i="12" s="1"/>
  <c r="K15" i="12"/>
  <c r="K14" i="12" s="1"/>
  <c r="O15" i="12"/>
  <c r="O14" i="12" s="1"/>
  <c r="Q15" i="12"/>
  <c r="Q14" i="12" s="1"/>
  <c r="U15" i="12"/>
  <c r="U14" i="12" s="1"/>
  <c r="F17" i="12"/>
  <c r="G17" i="12"/>
  <c r="M17" i="12" s="1"/>
  <c r="I17" i="12"/>
  <c r="K17" i="12"/>
  <c r="O17" i="12"/>
  <c r="Q17" i="12"/>
  <c r="U17" i="12"/>
  <c r="F20" i="12"/>
  <c r="G20" i="12"/>
  <c r="M20" i="12" s="1"/>
  <c r="M19" i="12" s="1"/>
  <c r="I20" i="12"/>
  <c r="I19" i="12" s="1"/>
  <c r="K20" i="12"/>
  <c r="K19" i="12" s="1"/>
  <c r="O20" i="12"/>
  <c r="O19" i="12" s="1"/>
  <c r="Q20" i="12"/>
  <c r="Q19" i="12" s="1"/>
  <c r="U20" i="12"/>
  <c r="U19" i="12" s="1"/>
  <c r="F22" i="12"/>
  <c r="G22" i="12"/>
  <c r="G21" i="12" s="1"/>
  <c r="I22" i="12"/>
  <c r="I21" i="12" s="1"/>
  <c r="K22" i="12"/>
  <c r="K21" i="12" s="1"/>
  <c r="O22" i="12"/>
  <c r="O21" i="12" s="1"/>
  <c r="Q22" i="12"/>
  <c r="Q21" i="12" s="1"/>
  <c r="U22" i="12"/>
  <c r="U21" i="12" s="1"/>
  <c r="F24" i="12"/>
  <c r="G24" i="12"/>
  <c r="M24" i="12" s="1"/>
  <c r="I24" i="12"/>
  <c r="K24" i="12"/>
  <c r="O24" i="12"/>
  <c r="Q24" i="12"/>
  <c r="U24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2" i="12"/>
  <c r="G32" i="12"/>
  <c r="M32" i="12" s="1"/>
  <c r="I32" i="12"/>
  <c r="K32" i="12"/>
  <c r="O32" i="12"/>
  <c r="Q32" i="12"/>
  <c r="U32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9" i="12"/>
  <c r="G39" i="12" s="1"/>
  <c r="I39" i="12"/>
  <c r="I38" i="12" s="1"/>
  <c r="K39" i="12"/>
  <c r="K38" i="12" s="1"/>
  <c r="O39" i="12"/>
  <c r="O38" i="12" s="1"/>
  <c r="Q39" i="12"/>
  <c r="Q38" i="12" s="1"/>
  <c r="U39" i="12"/>
  <c r="U38" i="12" s="1"/>
  <c r="F42" i="12"/>
  <c r="G42" i="12" s="1"/>
  <c r="M42" i="12" s="1"/>
  <c r="I42" i="12"/>
  <c r="K42" i="12"/>
  <c r="O42" i="12"/>
  <c r="Q42" i="12"/>
  <c r="U42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54" i="12"/>
  <c r="G54" i="12"/>
  <c r="M54" i="12" s="1"/>
  <c r="I54" i="12"/>
  <c r="I53" i="12" s="1"/>
  <c r="K54" i="12"/>
  <c r="K53" i="12" s="1"/>
  <c r="O54" i="12"/>
  <c r="O53" i="12" s="1"/>
  <c r="Q54" i="12"/>
  <c r="Q53" i="12" s="1"/>
  <c r="U54" i="12"/>
  <c r="U53" i="12" s="1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G78" i="12"/>
  <c r="F79" i="12"/>
  <c r="G79" i="12"/>
  <c r="M79" i="12" s="1"/>
  <c r="I79" i="12"/>
  <c r="I78" i="12" s="1"/>
  <c r="K79" i="12"/>
  <c r="K78" i="12" s="1"/>
  <c r="O79" i="12"/>
  <c r="O78" i="12" s="1"/>
  <c r="Q79" i="12"/>
  <c r="Q78" i="12" s="1"/>
  <c r="U79" i="12"/>
  <c r="U78" i="12" s="1"/>
  <c r="F81" i="12"/>
  <c r="G81" i="12"/>
  <c r="M81" i="12" s="1"/>
  <c r="I81" i="12"/>
  <c r="K81" i="12"/>
  <c r="O81" i="12"/>
  <c r="Q81" i="12"/>
  <c r="U81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8" i="12"/>
  <c r="G88" i="12"/>
  <c r="G87" i="12" s="1"/>
  <c r="I88" i="12"/>
  <c r="I87" i="12" s="1"/>
  <c r="K88" i="12"/>
  <c r="K87" i="12" s="1"/>
  <c r="O88" i="12"/>
  <c r="O87" i="12" s="1"/>
  <c r="Q88" i="12"/>
  <c r="Q87" i="12" s="1"/>
  <c r="U88" i="12"/>
  <c r="U87" i="12" s="1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8" i="12"/>
  <c r="G98" i="12" s="1"/>
  <c r="I98" i="12"/>
  <c r="I97" i="12" s="1"/>
  <c r="K98" i="12"/>
  <c r="K97" i="12" s="1"/>
  <c r="O98" i="12"/>
  <c r="O97" i="12" s="1"/>
  <c r="Q98" i="12"/>
  <c r="Q97" i="12" s="1"/>
  <c r="U98" i="12"/>
  <c r="U97" i="12" s="1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5" i="12"/>
  <c r="G105" i="12" s="1"/>
  <c r="M105" i="12" s="1"/>
  <c r="I105" i="12"/>
  <c r="K105" i="12"/>
  <c r="O105" i="12"/>
  <c r="Q105" i="12"/>
  <c r="U105" i="12"/>
  <c r="G106" i="12"/>
  <c r="F107" i="12"/>
  <c r="G107" i="12"/>
  <c r="M107" i="12" s="1"/>
  <c r="M106" i="12" s="1"/>
  <c r="I107" i="12"/>
  <c r="I106" i="12" s="1"/>
  <c r="K107" i="12"/>
  <c r="K106" i="12" s="1"/>
  <c r="O107" i="12"/>
  <c r="O106" i="12" s="1"/>
  <c r="Q107" i="12"/>
  <c r="Q106" i="12" s="1"/>
  <c r="U107" i="12"/>
  <c r="U106" i="12" s="1"/>
  <c r="I20" i="1"/>
  <c r="I19" i="1"/>
  <c r="I18" i="1"/>
  <c r="G27" i="1"/>
  <c r="G25" i="1"/>
  <c r="G26" i="1" s="1"/>
  <c r="G23" i="1"/>
  <c r="F40" i="1"/>
  <c r="G40" i="1"/>
  <c r="G28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I21" i="1" s="1"/>
  <c r="I58" i="1"/>
  <c r="G24" i="1"/>
  <c r="G29" i="1" s="1"/>
  <c r="M78" i="12"/>
  <c r="M39" i="12"/>
  <c r="M38" i="12" s="1"/>
  <c r="G38" i="12"/>
  <c r="G97" i="12"/>
  <c r="M98" i="12"/>
  <c r="M97" i="12" s="1"/>
  <c r="M12" i="12"/>
  <c r="M11" i="12" s="1"/>
  <c r="G11" i="12"/>
  <c r="M53" i="12"/>
  <c r="M14" i="12"/>
  <c r="M88" i="12"/>
  <c r="M87" i="12" s="1"/>
  <c r="M22" i="12"/>
  <c r="M21" i="12" s="1"/>
  <c r="M9" i="12"/>
  <c r="M8" i="12" s="1"/>
  <c r="G53" i="12"/>
  <c r="G14" i="12"/>
  <c r="G19" i="12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<sst xmlns="http://schemas.openxmlformats.org/spreadsheetml/2006/main" count="505" uniqueCount="261">
  <si>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</si>
  <si>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</si>
  <si>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</si>
  <si>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</si>
  <si>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</si>
  <si>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</si>
  <si>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</si>
  <si>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</si>
  <si>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</si>
  <si>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</si>
  <si>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</si>
  <si>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</si>
  <si>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</si>
  <si>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</si>
  <si>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</si>
  <si>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</si>
  <si>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</si>
  <si>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</si>
  <si>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</si>
  <si>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</si>
  <si>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</si>
  <si>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</si>
  <si>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</si>
  <si>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</si>
  <si>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</si>
  <si>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</si>
  <si>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</si>
  <si>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</si>
  <si>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</si>
  <si>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</si>
  <si>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</si>
  <si>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</si>
  <si>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</si>
  <si>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</si>
  <si>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</si>
  <si>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</si>
  <si>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</si>
  <si>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</si>
  <si>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</si>
  <si>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</si>
  <si>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</si>
  <si>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</si>
  <si>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</si>
  <si>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</si>
  <si>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</si>
  <si>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2018-01 Stavební úpravy sociálního zařízení a zázemí ZŠ MLÁDAŽE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</si>
  <si>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</si>
  <si>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</si>
  <si>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</si>
  <si>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</si>
  <si>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</si>
  <si>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</si>
  <si>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</si>
  <si>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</si>
  <si>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</si>
  <si>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</si>
  <si>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</si>
  <si>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</si>
  <si>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</si>
  <si>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</si>
  <si>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</si>
  <si>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</si>
  <si>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</si>
  <si>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</si>
  <si>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</si>
  <si>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</si>
  <si>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</si>
  <si>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M24</t>
  </si>
  <si>
    <t>Montáže vzduchotechnických zařízení</t>
  </si>
  <si>
    <t>D96</t>
  </si>
  <si>
    <t>Přesuny suti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</si>
  <si>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</si>
  <si>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</si>
  <si>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</si>
  <si>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</si>
  <si>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</si>
  <si>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</si>
  <si>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</si>
  <si>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</si>
  <si>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</si>
  <si>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</si>
  <si>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</si>
  <si>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</si>
  <si>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</si>
  <si>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</si>
  <si>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</si>
  <si>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</si>
  <si>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</si>
  <si>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</si>
  <si>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</si>
  <si>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</si>
  <si>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</si>
  <si>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</si>
  <si>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</si>
  <si>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</si>
  <si>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</si>
  <si>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</si>
  <si>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</si>
  <si>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</si>
  <si>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</si>
  <si>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342263320RT3</t>
  </si>
  <si>
    <t>Úpravy, doplňkové práce a příplatky pro sádrokartonové a sádrovláknité příčky Úpravy  příček pro, osazení zařizovacích předmět Úprava sádrokartonové příčky pro osazení WC, WC - univerzální rám</t>
  </si>
  <si>
    <t>kus</t>
  </si>
  <si>
    <t>POL1_0</t>
  </si>
  <si>
    <t>výškově nastav., typ 1.10.31</t>
  </si>
  <si>
    <t>POP</t>
  </si>
  <si>
    <t>612403380R00</t>
  </si>
  <si>
    <t>Hrubá výplň rýh ve stěnách, jakoukoliv maltou maltou ze suchých směsí 30 x 30 mm</t>
  </si>
  <si>
    <t>m</t>
  </si>
  <si>
    <t>612403388R00</t>
  </si>
  <si>
    <t>Hrubá výplň rýh ve stěnách, jakoukoliv maltou maltou ze suchých směsí 150 x 150 mm</t>
  </si>
  <si>
    <t>974031121R00</t>
  </si>
  <si>
    <t>Vysekání rýh v jakémkoliv zdivu cihelném v ploše do hloubky 30 mm, šířky do 30 mm</t>
  </si>
  <si>
    <t>Včetně pomocného lešení o výšce podlahy do 1900 mm a pro zatížení do 1,5 kPa  (150 kg/m2).</t>
  </si>
  <si>
    <t>974031144R00</t>
  </si>
  <si>
    <t>Vysekání rýh v jakémkoliv zdivu cihelném v ploše do hloubky 70 mm, šířky do 150 mm</t>
  </si>
  <si>
    <t>999281111R00</t>
  </si>
  <si>
    <t>Přesun hmot pro opravy a údržbu objektů pro opravy a údržbu dosavadních objektů včetně vnějších, plášťů výšky do 25 m</t>
  </si>
  <si>
    <t>t</t>
  </si>
  <si>
    <t>721153205R00</t>
  </si>
  <si>
    <t>Potrubí z plastových trub připojovací, d 50 mm</t>
  </si>
  <si>
    <t>Potrubí včetně tvarovek a elektrospojek. Bez zednických výpomocí.</t>
  </si>
  <si>
    <t>721154229R00</t>
  </si>
  <si>
    <t>Potrubí z plastových trub svodné (ležaté) zavěšené, d 125 mm</t>
  </si>
  <si>
    <t>Potrubí včetně tvarovek, objímek a elektrospojek. Bez zednických výpomocí.</t>
  </si>
  <si>
    <t>Včetně pomocného lešení o výšce podlahy do 1900 mm a pro zatížení do 1,5 kPa.</t>
  </si>
  <si>
    <t>721152328R00</t>
  </si>
  <si>
    <t>Potrubí z plastových trub Potrubí z plastových trub odhlučněné odpadní svislé, DN 110 mm</t>
  </si>
  <si>
    <t>721153310R00</t>
  </si>
  <si>
    <t>Potrubí z plastových trub Potrubí z plastových trub odhlučněné připojovací, DN 110 mm</t>
  </si>
  <si>
    <t>721152338R00</t>
  </si>
  <si>
    <t>Potrubí z plastových trub Potrubí z plastových trub odhlučněné Doplňky potrubí z plastových trub, odhlučněných Čisticí kus Geberit Silent -db20 - odp.svislé D110</t>
  </si>
  <si>
    <t>721170905R00</t>
  </si>
  <si>
    <t>Opravy odpadního potrubí novodurového vsazení odbočky, D 50</t>
  </si>
  <si>
    <t>721170972R00</t>
  </si>
  <si>
    <t>Opravy odpadního potrubí novodurového krácení trub, D 63</t>
  </si>
  <si>
    <t>721273150R00</t>
  </si>
  <si>
    <t>Ventilační hlavice Hlavice ventilační přivětrávací HL900</t>
  </si>
  <si>
    <t>721300932R00</t>
  </si>
  <si>
    <t>Pročištění připojovacího potrubí šikmého do DN 110</t>
  </si>
  <si>
    <t>901     R00</t>
  </si>
  <si>
    <t>Hzs-předběžná obhlídka     čl.17-1a</t>
  </si>
  <si>
    <t>h</t>
  </si>
  <si>
    <t>998721103R00</t>
  </si>
  <si>
    <t>Přesun hmot pro vnitřní kanalizaci v objektech výšky do 24 m</t>
  </si>
  <si>
    <t>722172312R00</t>
  </si>
  <si>
    <t>Potrubí z plastických hmot d 25 mm</t>
  </si>
  <si>
    <t>Potrubí včetně tvarovek a zednických výpomocí.</t>
  </si>
  <si>
    <t>722172332R00</t>
  </si>
  <si>
    <t>722179191R00</t>
  </si>
  <si>
    <t>Příplatky za malý rozsah za práce malého rozsahu na zakázce do 20 m rozvodu</t>
  </si>
  <si>
    <t>soubor</t>
  </si>
  <si>
    <t>722181211RT8</t>
  </si>
  <si>
    <t>Izolace vodovodního potrubí návleková trubice z pěnového polyetylenu, tloušťka stěny 6 mm, d 25 mm</t>
  </si>
  <si>
    <t>V položce je kalkulována dodávka izolační trubice, spon a lepicí pásky.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</si>
  <si>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</si>
  <si>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</si>
  <si>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</si>
  <si>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</si>
  <si>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</si>
  <si>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</si>
  <si>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998722103R00</t>
  </si>
  <si>
    <t>Přesun hmot pro vnitřní vodovod v objektech výšky do 24 m</t>
  </si>
  <si>
    <t>725114926R00</t>
  </si>
  <si>
    <t>Opravy zařízení záchodů klozetových mís přeřezání šroubu</t>
  </si>
  <si>
    <t>725114957R00</t>
  </si>
  <si>
    <t>Opravy zařízení záchodů klozetových mís výměna sedátka - bílé</t>
  </si>
  <si>
    <t>725110814R00</t>
  </si>
  <si>
    <t>Demontáž klozetů kombinovaných</t>
  </si>
  <si>
    <t>725119110R00</t>
  </si>
  <si>
    <t>Nádrže splachovací montáž Montáž splachovací nádrže Kombifix pro WC</t>
  </si>
  <si>
    <t>725119306R00</t>
  </si>
  <si>
    <t>Klozetové mísy montáž Montáž klozetu závěsného</t>
  </si>
  <si>
    <t>725016105R00</t>
  </si>
  <si>
    <t>Pisoárové záchodky Pisoáry (urinály) diturvit, bílý, s otvorem pro ventil, s ventilem oplachovacím,, zdroj napájecí pro tři urinály</t>
  </si>
  <si>
    <t>725130813R00</t>
  </si>
  <si>
    <t>Demontáž pisoárových stání pisoárové nádrže + 3 stání</t>
  </si>
  <si>
    <t>725210821R00</t>
  </si>
  <si>
    <t>Demontáž umyvadel umyvadel bez výtokových armatur</t>
  </si>
  <si>
    <t>725210984R00</t>
  </si>
  <si>
    <t>Opravy umyvadel odmontování rohového ventilu G 1/2</t>
  </si>
  <si>
    <t>725219401R00</t>
  </si>
  <si>
    <t>Umyvadlo montáž na šrouby do zdiva</t>
  </si>
  <si>
    <t>Včetně dodání zápachové uzávěrky.</t>
  </si>
  <si>
    <t>725819202R00</t>
  </si>
  <si>
    <t>Montáž ventilu nástěnného  , G 3/4"</t>
  </si>
  <si>
    <t>725820801R00</t>
  </si>
  <si>
    <t>Demontáž baterií nástěnných do G 3/4"</t>
  </si>
  <si>
    <t>725829202R00</t>
  </si>
  <si>
    <t>Montáž baterií umyvadlových a dřezových umyvadlové a dřezové nástěnné</t>
  </si>
  <si>
    <t>725860811R00</t>
  </si>
  <si>
    <t>Demontáž zápachových uzávěrek pro zařiz. předměty jednoduchých</t>
  </si>
  <si>
    <t>725900952R00</t>
  </si>
  <si>
    <t>Opravy ostatního zařízení upevnění doplňkového zařízení (např. mýdlenka, sušák) přišroubováním ( za, 1 vrut)</t>
  </si>
  <si>
    <t>725991811R00</t>
  </si>
  <si>
    <t>Demontáž ostatní konzol jednoduchých pro potrubí vysekáním ze zdi nebo upálením</t>
  </si>
  <si>
    <t>286967563R</t>
  </si>
  <si>
    <t>Modul-WC Kombifix nádržka do stěny, UP200, h=82 cm, pro mokrý proces, do zděné předstěnové, instalace. 2 objemy splachování</t>
  </si>
  <si>
    <t>POL3_0</t>
  </si>
  <si>
    <t>551100011R</t>
  </si>
  <si>
    <t>kohout kulový pro vodovod; PN 25; vnitřní-vnitřní závit FF; 3/4 "; ovládání páčka</t>
  </si>
  <si>
    <t>55144110R</t>
  </si>
  <si>
    <t>baterie umyvadlová stojánková; ovládání pákové, s otevíráním odpadu; povrch chrom; v. výtoku 49 mm;, l ramínka 108 mm; odtoková garnitura, perlátor s pojistkou</t>
  </si>
  <si>
    <t>64213611R</t>
  </si>
  <si>
    <t>umyvadlo š = 650 mm; hl. 470 mm; diturvit; bílá</t>
  </si>
  <si>
    <t>64238934R</t>
  </si>
  <si>
    <t>Klozet závěsný MIO hlub. splachování bílý</t>
  </si>
  <si>
    <t>64291118R</t>
  </si>
  <si>
    <t>Polosloup PRIMO pro umyvadlo 50,55,60,65,75 cm</t>
  </si>
  <si>
    <t>725590813R00</t>
  </si>
  <si>
    <t>Vnitrostaveništní  přemístění vybouraných hmot svislé, v objektech výšky přes 12 do 24 m</t>
  </si>
  <si>
    <t>733121111R00</t>
  </si>
  <si>
    <t>Potrubí z trubek hladkých ocelových bezešvých tvářených za tepla nízkotlaké, D 25, tloušťka stěny 2,, 6 mm</t>
  </si>
  <si>
    <t>733190106R00</t>
  </si>
  <si>
    <t>Tlakové zkoušky potrubí ocelových závitových, plastových, měděných do DN 32</t>
  </si>
  <si>
    <t>733191112R00</t>
  </si>
  <si>
    <t>Manžety prostupové přes 20 do DN 32</t>
  </si>
  <si>
    <t>900RT2.</t>
  </si>
  <si>
    <t>Hzs - nezmeřitelné práce   čl.17-1a, Práce v tarifní třídě 5</t>
  </si>
  <si>
    <t>998733103R00</t>
  </si>
  <si>
    <t>Přesun hmot pro rozvody potrubí v objektech výšky do 24 m</t>
  </si>
  <si>
    <t>230030003R00</t>
  </si>
  <si>
    <t>Montáž trubních dílů přírubových do 25 kg</t>
  </si>
  <si>
    <t>230180041R00</t>
  </si>
  <si>
    <t>Montáž trub z plastických hmot PE, PP, 160 x14,7</t>
  </si>
  <si>
    <t>240030068R00</t>
  </si>
  <si>
    <t>Montáž filtr. vložky VCA do FAH-P-V 5100</t>
  </si>
  <si>
    <t>242071433R00</t>
  </si>
  <si>
    <t>Ohebná hadice s přírubami do 40 kg</t>
  </si>
  <si>
    <t>28600109R</t>
  </si>
  <si>
    <t>trubka předizolovaná plášť.trubka PE, PE-Xa; SDR 11,0; DN = 150,0 mm; vnější průměr nos. trub. 160,0, mm; tl. stěny vnitř. trub. 14,6 mm; vnější průměr plášť. trub. 250,0 mm; teplota média max 95 °C;</t>
  </si>
  <si>
    <t>tlak média 0,6 MPa</t>
  </si>
  <si>
    <t>42911730R</t>
  </si>
  <si>
    <t>Ventilátor axiální do zdi  APP 250 ZP</t>
  </si>
  <si>
    <t>42952644R</t>
  </si>
  <si>
    <t>Manžeta plátěná KDKZ-01 velikost 020</t>
  </si>
  <si>
    <t>42972350R</t>
  </si>
  <si>
    <t>Výusť-trouba s lamelami pro Spiro 1.ř. DN 160</t>
  </si>
  <si>
    <t>979990101R00</t>
  </si>
  <si>
    <t>Poplatek za skládku směsi betonu a cihel do 30x30 cm</t>
  </si>
  <si>
    <t>979013312R00</t>
  </si>
  <si>
    <t>Svislá doprava vybouraných hmot na výšku do 3,5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</si>
  <si>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</si>
  <si>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</si>
  <si>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</si>
  <si>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</si>
  <si>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</si>
  <si>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</si>
  <si>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</si>
  <si>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</si>
  <si>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</si>
  <si>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</si>
  <si>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0R-</t>
  </si>
  <si>
    <t>Poznámka uchazeče :</t>
  </si>
  <si>
    <t>Kč</t>
  </si>
  <si>
    <t/>
  </si>
  <si>
    <t>SUM</t>
  </si>
  <si>
    <t>Poznámky uchazeče k zadání</t>
  </si>
  <si>
    <t>POPUZIV</t>
  </si>
  <si>
    <t>END</t>
  </si>
  <si>
    <t>ZŠ Mládeže - OIP budova 3, levá část WC Chlapci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</si>
</sst>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I17" sqref="I17:J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260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SUMIF(F47:F57,A16,I47:I57)+SUMIF(F47:F57,"PSU",I47:I57)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SUMIF(F47:F57,A17,I47:I57)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SUMIF(F47:F57,A18,I47:I57)</f>
        <v>0</v>
      </c>
      <c r="J18" s="82"/>
    </row>
    <row r="19" spans="1:10" ht="23.25" customHeight="1" x14ac:dyDescent="0.2">
      <c r="A19" s="192" t="s">
        <v>72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SUMIF(F47:F57,A19,I47:I57)</f>
        <v>0</v>
      </c>
      <c r="J19" s="82"/>
    </row>
    <row r="20" spans="1:10" ht="23.25" customHeight="1" x14ac:dyDescent="0.2">
      <c r="A20" s="192" t="s">
        <v>71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SUMIF(F47:F57,A20,I47:I57)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45014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Pol'!AC109</f>
        <v>0</v>
      </c>
      <c r="G39" s="147">
        <f>'Rozpočet Pol'!AD109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23</v>
      </c>
      <c r="G48" s="183"/>
      <c r="H48" s="183"/>
      <c r="I48" s="184">
        <f>'Rozpočet Pol'!G11</f>
        <v>0</v>
      </c>
      <c r="J48" s="184"/>
    </row>
    <row r="49" spans="1:10" ht="25.5" customHeight="1" x14ac:dyDescent="0.2">
      <c r="A49" s="162"/>
      <c r="B49" s="165" t="s">
        <v>55</v>
      </c>
      <c r="C49" s="164" t="s">
        <v>56</v>
      </c>
      <c r="D49" s="166"/>
      <c r="E49" s="166"/>
      <c r="F49" s="182" t="s">
        <v>23</v>
      </c>
      <c r="G49" s="183"/>
      <c r="H49" s="183"/>
      <c r="I49" s="184">
        <f>'Rozpočet Pol'!G14</f>
        <v>0</v>
      </c>
      <c r="J49" s="184"/>
    </row>
    <row r="50" spans="1:10" ht="25.5" customHeight="1" x14ac:dyDescent="0.2">
      <c r="A50" s="162"/>
      <c r="B50" s="165" t="s">
        <v>57</v>
      </c>
      <c r="C50" s="164" t="s">
        <v>58</v>
      </c>
      <c r="D50" s="166"/>
      <c r="E50" s="166"/>
      <c r="F50" s="182" t="s">
        <v>23</v>
      </c>
      <c r="G50" s="183"/>
      <c r="H50" s="183"/>
      <c r="I50" s="184">
        <f>'Rozpočet Pol'!G19</f>
        <v>0</v>
      </c>
      <c r="J50" s="184"/>
    </row>
    <row r="51" spans="1:10" ht="25.5" customHeight="1" x14ac:dyDescent="0.2">
      <c r="A51" s="162"/>
      <c r="B51" s="165" t="s">
        <v>59</v>
      </c>
      <c r="C51" s="164" t="s">
        <v>60</v>
      </c>
      <c r="D51" s="166"/>
      <c r="E51" s="166"/>
      <c r="F51" s="182" t="s">
        <v>24</v>
      </c>
      <c r="G51" s="183"/>
      <c r="H51" s="183"/>
      <c r="I51" s="184">
        <f>'Rozpočet Pol'!G21</f>
        <v>0</v>
      </c>
      <c r="J51" s="184"/>
    </row>
    <row r="52" spans="1:10" ht="25.5" customHeight="1" x14ac:dyDescent="0.2">
      <c r="A52" s="162"/>
      <c r="B52" s="165" t="s">
        <v>61</v>
      </c>
      <c r="C52" s="164" t="s">
        <v>62</v>
      </c>
      <c r="D52" s="166"/>
      <c r="E52" s="166"/>
      <c r="F52" s="182" t="s">
        <v>24</v>
      </c>
      <c r="G52" s="183"/>
      <c r="H52" s="183"/>
      <c r="I52" s="184">
        <f>'Rozpočet Pol'!G38</f>
        <v>0</v>
      </c>
      <c r="J52" s="184"/>
    </row>
    <row r="53" spans="1:10" ht="25.5" customHeight="1" x14ac:dyDescent="0.2">
      <c r="A53" s="162"/>
      <c r="B53" s="165" t="s">
        <v>63</v>
      </c>
      <c r="C53" s="164" t="s">
        <v>64</v>
      </c>
      <c r="D53" s="166"/>
      <c r="E53" s="166"/>
      <c r="F53" s="182" t="s">
        <v>24</v>
      </c>
      <c r="G53" s="183"/>
      <c r="H53" s="183"/>
      <c r="I53" s="184">
        <f>'Rozpočet Pol'!G53</f>
        <v>0</v>
      </c>
      <c r="J53" s="184"/>
    </row>
    <row r="54" spans="1:10" ht="25.5" customHeight="1" x14ac:dyDescent="0.2">
      <c r="A54" s="162"/>
      <c r="B54" s="165" t="s">
        <v>65</v>
      </c>
      <c r="C54" s="164" t="s">
        <v>66</v>
      </c>
      <c r="D54" s="166"/>
      <c r="E54" s="166"/>
      <c r="F54" s="182" t="s">
        <v>24</v>
      </c>
      <c r="G54" s="183"/>
      <c r="H54" s="183"/>
      <c r="I54" s="184">
        <f>'Rozpočet Pol'!G78</f>
        <v>0</v>
      </c>
      <c r="J54" s="184"/>
    </row>
    <row r="55" spans="1:10" ht="25.5" customHeight="1" x14ac:dyDescent="0.2">
      <c r="A55" s="162"/>
      <c r="B55" s="165" t="s">
        <v>67</v>
      </c>
      <c r="C55" s="164" t="s">
        <v>68</v>
      </c>
      <c r="D55" s="166"/>
      <c r="E55" s="166"/>
      <c r="F55" s="182" t="s">
        <v>25</v>
      </c>
      <c r="G55" s="183"/>
      <c r="H55" s="183"/>
      <c r="I55" s="184">
        <f>'Rozpočet Pol'!G87</f>
        <v>0</v>
      </c>
      <c r="J55" s="184"/>
    </row>
    <row r="56" spans="1:10" ht="25.5" customHeight="1" x14ac:dyDescent="0.2">
      <c r="A56" s="162"/>
      <c r="B56" s="165" t="s">
        <v>69</v>
      </c>
      <c r="C56" s="164" t="s">
        <v>70</v>
      </c>
      <c r="D56" s="166"/>
      <c r="E56" s="166"/>
      <c r="F56" s="182" t="s">
        <v>25</v>
      </c>
      <c r="G56" s="183"/>
      <c r="H56" s="183"/>
      <c r="I56" s="184">
        <f>'Rozpočet Pol'!G97</f>
        <v>0</v>
      </c>
      <c r="J56" s="184"/>
    </row>
    <row r="57" spans="1:10" ht="25.5" customHeight="1" x14ac:dyDescent="0.2">
      <c r="A57" s="162"/>
      <c r="B57" s="176" t="s">
        <v>71</v>
      </c>
      <c r="C57" s="177" t="s">
        <v>27</v>
      </c>
      <c r="D57" s="178"/>
      <c r="E57" s="178"/>
      <c r="F57" s="185" t="s">
        <v>23</v>
      </c>
      <c r="G57" s="186"/>
      <c r="H57" s="186"/>
      <c r="I57" s="187">
        <f>'Rozpočet Pol'!G106</f>
        <v>0</v>
      </c>
      <c r="J57" s="187"/>
    </row>
    <row r="58" spans="1:10" ht="25.5" customHeight="1" x14ac:dyDescent="0.2">
      <c r="A58" s="163"/>
      <c r="B58" s="169" t="s">
        <v>1</v>
      </c>
      <c r="C58" s="169"/>
      <c r="D58" s="170"/>
      <c r="E58" s="170"/>
      <c r="F58" s="188"/>
      <c r="G58" s="189"/>
      <c r="H58" s="189"/>
      <c r="I58" s="190">
        <f>SUM(I47:I57)</f>
        <v>0</v>
      </c>
      <c r="J58" s="190"/>
    </row>
    <row r="59" spans="1:10" x14ac:dyDescent="0.2">
      <c r="F59" s="191"/>
      <c r="G59" s="129"/>
      <c r="H59" s="191"/>
      <c r="I59" s="129"/>
      <c r="J59" s="129"/>
    </row>
    <row r="60" spans="1:10" x14ac:dyDescent="0.2">
      <c r="F60" s="191"/>
      <c r="G60" s="129"/>
      <c r="H60" s="191"/>
      <c r="I60" s="129"/>
      <c r="J60" s="129"/>
    </row>
    <row r="61" spans="1:10" x14ac:dyDescent="0.2">
      <c r="F61" s="191"/>
      <c r="G61" s="129"/>
      <c r="H61" s="191"/>
      <c r="I61" s="129"/>
      <c r="J6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7:J57"/>
    <mergeCell ref="C57:E57"/>
    <mergeCell ref="I58:J58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74</v>
      </c>
    </row>
    <row r="2" spans="1:60" ht="24.95" customHeight="1" x14ac:dyDescent="0.2">
      <c r="A2" s="201" t="s">
        <v>73</v>
      </c>
      <c r="B2" s="195"/>
      <c r="C2" s="196" t="s">
        <v>45</v>
      </c>
      <c r="D2" s="197"/>
      <c r="E2" s="197"/>
      <c r="F2" s="197"/>
      <c r="G2" s="203"/>
      <c r="AE2" t="s">
        <v>75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76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77</v>
      </c>
    </row>
    <row r="5" spans="1:60" hidden="1" x14ac:dyDescent="0.2">
      <c r="A5" s="205" t="s">
        <v>78</v>
      </c>
      <c r="B5" s="206"/>
      <c r="C5" s="207"/>
      <c r="D5" s="208"/>
      <c r="E5" s="208"/>
      <c r="F5" s="208"/>
      <c r="G5" s="209"/>
      <c r="AE5" t="s">
        <v>79</v>
      </c>
    </row>
    <row r="7" spans="1:60" ht="38.25" x14ac:dyDescent="0.2">
      <c r="A7" s="215" t="s">
        <v>80</v>
      </c>
      <c r="B7" s="216" t="s">
        <v>81</v>
      </c>
      <c r="C7" s="216" t="s">
        <v>82</v>
      </c>
      <c r="D7" s="215" t="s">
        <v>83</v>
      </c>
      <c r="E7" s="215" t="s">
        <v>84</v>
      </c>
      <c r="F7" s="210" t="s">
        <v>85</v>
      </c>
      <c r="G7" s="234" t="s">
        <v>28</v>
      </c>
      <c r="H7" s="235" t="s">
        <v>29</v>
      </c>
      <c r="I7" s="235" t="s">
        <v>86</v>
      </c>
      <c r="J7" s="235" t="s">
        <v>30</v>
      </c>
      <c r="K7" s="235" t="s">
        <v>87</v>
      </c>
      <c r="L7" s="235" t="s">
        <v>88</v>
      </c>
      <c r="M7" s="235" t="s">
        <v>89</v>
      </c>
      <c r="N7" s="235" t="s">
        <v>90</v>
      </c>
      <c r="O7" s="235" t="s">
        <v>91</v>
      </c>
      <c r="P7" s="235" t="s">
        <v>92</v>
      </c>
      <c r="Q7" s="235" t="s">
        <v>93</v>
      </c>
      <c r="R7" s="235" t="s">
        <v>94</v>
      </c>
      <c r="S7" s="235" t="s">
        <v>95</v>
      </c>
      <c r="T7" s="235" t="s">
        <v>96</v>
      </c>
      <c r="U7" s="218" t="s">
        <v>97</v>
      </c>
    </row>
    <row r="8" spans="1:60" x14ac:dyDescent="0.2">
      <c r="A8" s="236" t="s">
        <v>98</v>
      </c>
      <c r="B8" s="237" t="s">
        <v>51</v>
      </c>
      <c r="C8" s="238" t="s">
        <v>52</v>
      </c>
      <c r="D8" s="217"/>
      <c r="E8" s="239"/>
      <c r="F8" s="240"/>
      <c r="G8" s="240">
        <f>SUMIF(AE9:AE10,"&lt;&gt;NOR",G9:G10)</f>
        <v>0</v>
      </c>
      <c r="H8" s="240"/>
      <c r="I8" s="240">
        <f>SUM(I9:I10)</f>
        <v>0</v>
      </c>
      <c r="J8" s="240"/>
      <c r="K8" s="240">
        <f>SUM(K9:K10)</f>
        <v>0</v>
      </c>
      <c r="L8" s="240"/>
      <c r="M8" s="240">
        <f>SUM(M9:M10)</f>
        <v>0</v>
      </c>
      <c r="N8" s="217"/>
      <c r="O8" s="217">
        <f>SUM(O9:O10)</f>
        <v>1.2E-2</v>
      </c>
      <c r="P8" s="217"/>
      <c r="Q8" s="217">
        <f>SUM(Q9:Q10)</f>
        <v>0</v>
      </c>
      <c r="R8" s="217"/>
      <c r="S8" s="217"/>
      <c r="T8" s="236"/>
      <c r="U8" s="217">
        <f>SUM(U9:U10)</f>
        <v>0.71</v>
      </c>
      <c r="AE8" t="s">
        <v>99</v>
      </c>
    </row>
    <row r="9" spans="1:60" ht="56.25" outlineLevel="1" x14ac:dyDescent="0.2">
      <c r="A9" s="212">
        <v>1</v>
      </c>
      <c r="B9" s="219" t="s">
        <v>100</v>
      </c>
      <c r="C9" s="262" t="s">
        <v>101</v>
      </c>
      <c r="D9" s="221" t="s">
        <v>102</v>
      </c>
      <c r="E9" s="226">
        <v>1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1.2E-2</v>
      </c>
      <c r="O9" s="221">
        <f>ROUND(E9*N9,5)</f>
        <v>1.2E-2</v>
      </c>
      <c r="P9" s="221">
        <v>0</v>
      </c>
      <c r="Q9" s="221">
        <f>ROUND(E9*P9,5)</f>
        <v>0</v>
      </c>
      <c r="R9" s="221"/>
      <c r="S9" s="221"/>
      <c r="T9" s="222">
        <v>0.71</v>
      </c>
      <c r="U9" s="221">
        <f>ROUND(E9*T9,2)</f>
        <v>0.71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103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9"/>
      <c r="C10" s="263" t="s">
        <v>104</v>
      </c>
      <c r="D10" s="223"/>
      <c r="E10" s="227"/>
      <c r="F10" s="231"/>
      <c r="G10" s="232"/>
      <c r="H10" s="230"/>
      <c r="I10" s="230"/>
      <c r="J10" s="230"/>
      <c r="K10" s="230"/>
      <c r="L10" s="230"/>
      <c r="M10" s="230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4" t="str">
        <f>C10</f>
        <v>výškově nastav., typ 1.10.31</v>
      </c>
      <c r="BB10" s="211"/>
      <c r="BC10" s="211"/>
      <c r="BD10" s="211"/>
      <c r="BE10" s="211"/>
      <c r="BF10" s="211"/>
      <c r="BG10" s="211"/>
      <c r="BH10" s="211"/>
    </row>
    <row r="11" spans="1:60" x14ac:dyDescent="0.2">
      <c r="A11" s="213" t="s">
        <v>98</v>
      </c>
      <c r="B11" s="220" t="s">
        <v>53</v>
      </c>
      <c r="C11" s="264" t="s">
        <v>54</v>
      </c>
      <c r="D11" s="224"/>
      <c r="E11" s="228"/>
      <c r="F11" s="233"/>
      <c r="G11" s="233">
        <f>SUMIF(AE12:AE13,"&lt;&gt;NOR",G12:G13)</f>
        <v>0</v>
      </c>
      <c r="H11" s="233"/>
      <c r="I11" s="233">
        <f>SUM(I12:I13)</f>
        <v>0</v>
      </c>
      <c r="J11" s="233"/>
      <c r="K11" s="233">
        <f>SUM(K12:K13)</f>
        <v>0</v>
      </c>
      <c r="L11" s="233"/>
      <c r="M11" s="233">
        <f>SUM(M12:M13)</f>
        <v>0</v>
      </c>
      <c r="N11" s="224"/>
      <c r="O11" s="224">
        <f>SUM(O12:O13)</f>
        <v>0.85689000000000004</v>
      </c>
      <c r="P11" s="224"/>
      <c r="Q11" s="224">
        <f>SUM(Q12:Q13)</f>
        <v>0</v>
      </c>
      <c r="R11" s="224"/>
      <c r="S11" s="224"/>
      <c r="T11" s="225"/>
      <c r="U11" s="224">
        <f>SUM(U12:U13)</f>
        <v>7.73</v>
      </c>
      <c r="AE11" t="s">
        <v>99</v>
      </c>
    </row>
    <row r="12" spans="1:60" ht="22.5" outlineLevel="1" x14ac:dyDescent="0.2">
      <c r="A12" s="212">
        <v>2</v>
      </c>
      <c r="B12" s="219" t="s">
        <v>106</v>
      </c>
      <c r="C12" s="262" t="s">
        <v>107</v>
      </c>
      <c r="D12" s="221" t="s">
        <v>108</v>
      </c>
      <c r="E12" s="226">
        <v>9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1.56E-3</v>
      </c>
      <c r="O12" s="221">
        <f>ROUND(E12*N12,5)</f>
        <v>1.404E-2</v>
      </c>
      <c r="P12" s="221">
        <v>0</v>
      </c>
      <c r="Q12" s="221">
        <f>ROUND(E12*P12,5)</f>
        <v>0</v>
      </c>
      <c r="R12" s="221"/>
      <c r="S12" s="221"/>
      <c r="T12" s="222">
        <v>0.12</v>
      </c>
      <c r="U12" s="221">
        <f>ROUND(E12*T12,2)</f>
        <v>1.08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3</v>
      </c>
      <c r="B13" s="219" t="s">
        <v>109</v>
      </c>
      <c r="C13" s="262" t="s">
        <v>110</v>
      </c>
      <c r="D13" s="221" t="s">
        <v>108</v>
      </c>
      <c r="E13" s="226">
        <v>22.7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3.7130000000000003E-2</v>
      </c>
      <c r="O13" s="221">
        <f>ROUND(E13*N13,5)</f>
        <v>0.84284999999999999</v>
      </c>
      <c r="P13" s="221">
        <v>0</v>
      </c>
      <c r="Q13" s="221">
        <f>ROUND(E13*P13,5)</f>
        <v>0</v>
      </c>
      <c r="R13" s="221"/>
      <c r="S13" s="221"/>
      <c r="T13" s="222">
        <v>0.29299999999999998</v>
      </c>
      <c r="U13" s="221">
        <f>ROUND(E13*T13,2)</f>
        <v>6.65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103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13" t="s">
        <v>98</v>
      </c>
      <c r="B14" s="220" t="s">
        <v>55</v>
      </c>
      <c r="C14" s="264" t="s">
        <v>56</v>
      </c>
      <c r="D14" s="224"/>
      <c r="E14" s="228"/>
      <c r="F14" s="233"/>
      <c r="G14" s="233">
        <f>SUMIF(AE15:AE18,"&lt;&gt;NOR",G15:G18)</f>
        <v>0</v>
      </c>
      <c r="H14" s="233"/>
      <c r="I14" s="233">
        <f>SUM(I15:I18)</f>
        <v>0</v>
      </c>
      <c r="J14" s="233"/>
      <c r="K14" s="233">
        <f>SUM(K15:K18)</f>
        <v>0</v>
      </c>
      <c r="L14" s="233"/>
      <c r="M14" s="233">
        <f>SUM(M15:M18)</f>
        <v>0</v>
      </c>
      <c r="N14" s="224"/>
      <c r="O14" s="224">
        <f>SUM(O15:O18)</f>
        <v>6.13E-3</v>
      </c>
      <c r="P14" s="224"/>
      <c r="Q14" s="224">
        <f>SUM(Q15:Q18)</f>
        <v>8.4500000000000006E-2</v>
      </c>
      <c r="R14" s="224"/>
      <c r="S14" s="224"/>
      <c r="T14" s="225"/>
      <c r="U14" s="224">
        <f>SUM(U15:U18)</f>
        <v>2.92</v>
      </c>
      <c r="AE14" t="s">
        <v>99</v>
      </c>
    </row>
    <row r="15" spans="1:60" ht="22.5" outlineLevel="1" x14ac:dyDescent="0.2">
      <c r="A15" s="212">
        <v>4</v>
      </c>
      <c r="B15" s="219" t="s">
        <v>111</v>
      </c>
      <c r="C15" s="262" t="s">
        <v>112</v>
      </c>
      <c r="D15" s="221" t="s">
        <v>108</v>
      </c>
      <c r="E15" s="226">
        <v>9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4.8999999999999998E-4</v>
      </c>
      <c r="O15" s="221">
        <f>ROUND(E15*N15,5)</f>
        <v>4.4099999999999999E-3</v>
      </c>
      <c r="P15" s="221">
        <v>2E-3</v>
      </c>
      <c r="Q15" s="221">
        <f>ROUND(E15*P15,5)</f>
        <v>1.7999999999999999E-2</v>
      </c>
      <c r="R15" s="221"/>
      <c r="S15" s="221"/>
      <c r="T15" s="222">
        <v>0.17599999999999999</v>
      </c>
      <c r="U15" s="221">
        <f>ROUND(E15*T15,2)</f>
        <v>1.58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3" t="s">
        <v>113</v>
      </c>
      <c r="D16" s="223"/>
      <c r="E16" s="227"/>
      <c r="F16" s="231"/>
      <c r="G16" s="232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Včetně pomocného lešení o výšce podlahy do 1900 mm a pro zatížení do 1,5 kPa  (150 kg/m2).</v>
      </c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2">
        <v>5</v>
      </c>
      <c r="B17" s="219" t="s">
        <v>114</v>
      </c>
      <c r="C17" s="262" t="s">
        <v>115</v>
      </c>
      <c r="D17" s="221" t="s">
        <v>108</v>
      </c>
      <c r="E17" s="226">
        <v>3.5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4.8999999999999998E-4</v>
      </c>
      <c r="O17" s="221">
        <f>ROUND(E17*N17,5)</f>
        <v>1.72E-3</v>
      </c>
      <c r="P17" s="221">
        <v>1.9E-2</v>
      </c>
      <c r="Q17" s="221">
        <f>ROUND(E17*P17,5)</f>
        <v>6.6500000000000004E-2</v>
      </c>
      <c r="R17" s="221"/>
      <c r="S17" s="221"/>
      <c r="T17" s="222">
        <v>0.38200000000000001</v>
      </c>
      <c r="U17" s="221">
        <f>ROUND(E17*T17,2)</f>
        <v>1.34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3" t="s">
        <v>113</v>
      </c>
      <c r="D18" s="223"/>
      <c r="E18" s="227"/>
      <c r="F18" s="231"/>
      <c r="G18" s="232"/>
      <c r="H18" s="230"/>
      <c r="I18" s="230"/>
      <c r="J18" s="230"/>
      <c r="K18" s="230"/>
      <c r="L18" s="230"/>
      <c r="M18" s="230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105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Včetně pomocného lešení o výšce podlahy do 1900 mm a pro zatížení do 1,5 kPa  (150 kg/m2).</v>
      </c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13" t="s">
        <v>98</v>
      </c>
      <c r="B19" s="220" t="s">
        <v>57</v>
      </c>
      <c r="C19" s="264" t="s">
        <v>58</v>
      </c>
      <c r="D19" s="224"/>
      <c r="E19" s="228"/>
      <c r="F19" s="233"/>
      <c r="G19" s="233">
        <f>SUMIF(AE20:AE20,"&lt;&gt;NOR",G20:G20)</f>
        <v>0</v>
      </c>
      <c r="H19" s="233"/>
      <c r="I19" s="233">
        <f>SUM(I20:I20)</f>
        <v>0</v>
      </c>
      <c r="J19" s="233"/>
      <c r="K19" s="233">
        <f>SUM(K20:K20)</f>
        <v>0</v>
      </c>
      <c r="L19" s="233"/>
      <c r="M19" s="233">
        <f>SUM(M20:M20)</f>
        <v>0</v>
      </c>
      <c r="N19" s="224"/>
      <c r="O19" s="224">
        <f>SUM(O20:O20)</f>
        <v>0</v>
      </c>
      <c r="P19" s="224"/>
      <c r="Q19" s="224">
        <f>SUM(Q20:Q20)</f>
        <v>0</v>
      </c>
      <c r="R19" s="224"/>
      <c r="S19" s="224"/>
      <c r="T19" s="225"/>
      <c r="U19" s="224">
        <f>SUM(U20:U20)</f>
        <v>2.25</v>
      </c>
      <c r="AE19" t="s">
        <v>99</v>
      </c>
    </row>
    <row r="20" spans="1:60" ht="33.75" outlineLevel="1" x14ac:dyDescent="0.2">
      <c r="A20" s="212">
        <v>6</v>
      </c>
      <c r="B20" s="219" t="s">
        <v>116</v>
      </c>
      <c r="C20" s="262" t="s">
        <v>117</v>
      </c>
      <c r="D20" s="221" t="s">
        <v>118</v>
      </c>
      <c r="E20" s="226">
        <v>0.87502000000000002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2.577</v>
      </c>
      <c r="U20" s="221">
        <f>ROUND(E20*T20,2)</f>
        <v>2.25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103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98</v>
      </c>
      <c r="B21" s="220" t="s">
        <v>59</v>
      </c>
      <c r="C21" s="264" t="s">
        <v>60</v>
      </c>
      <c r="D21" s="224"/>
      <c r="E21" s="228"/>
      <c r="F21" s="233"/>
      <c r="G21" s="233">
        <f>SUMIF(AE22:AE37,"&lt;&gt;NOR",G22:G37)</f>
        <v>0</v>
      </c>
      <c r="H21" s="233"/>
      <c r="I21" s="233">
        <f>SUM(I22:I37)</f>
        <v>0</v>
      </c>
      <c r="J21" s="233"/>
      <c r="K21" s="233">
        <f>SUM(K22:K37)</f>
        <v>0</v>
      </c>
      <c r="L21" s="233"/>
      <c r="M21" s="233">
        <f>SUM(M22:M37)</f>
        <v>0</v>
      </c>
      <c r="N21" s="224"/>
      <c r="O21" s="224">
        <f>SUM(O22:O37)</f>
        <v>6.7389999999999992E-2</v>
      </c>
      <c r="P21" s="224"/>
      <c r="Q21" s="224">
        <f>SUM(Q22:Q37)</f>
        <v>0</v>
      </c>
      <c r="R21" s="224"/>
      <c r="S21" s="224"/>
      <c r="T21" s="225"/>
      <c r="U21" s="224">
        <f>SUM(U22:U37)</f>
        <v>25.929999999999996</v>
      </c>
      <c r="AE21" t="s">
        <v>99</v>
      </c>
    </row>
    <row r="22" spans="1:60" outlineLevel="1" x14ac:dyDescent="0.2">
      <c r="A22" s="212">
        <v>7</v>
      </c>
      <c r="B22" s="219" t="s">
        <v>119</v>
      </c>
      <c r="C22" s="262" t="s">
        <v>120</v>
      </c>
      <c r="D22" s="221" t="s">
        <v>108</v>
      </c>
      <c r="E22" s="226">
        <v>2.5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4.8999999999999998E-4</v>
      </c>
      <c r="O22" s="221">
        <f>ROUND(E22*N22,5)</f>
        <v>1.23E-3</v>
      </c>
      <c r="P22" s="221">
        <v>0</v>
      </c>
      <c r="Q22" s="221">
        <f>ROUND(E22*P22,5)</f>
        <v>0</v>
      </c>
      <c r="R22" s="221"/>
      <c r="S22" s="221"/>
      <c r="T22" s="222">
        <v>0.22500000000000001</v>
      </c>
      <c r="U22" s="221">
        <f>ROUND(E22*T22,2)</f>
        <v>0.56000000000000005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103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9"/>
      <c r="C23" s="263" t="s">
        <v>121</v>
      </c>
      <c r="D23" s="223"/>
      <c r="E23" s="227"/>
      <c r="F23" s="231"/>
      <c r="G23" s="232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4" t="str">
        <f>C23</f>
        <v>Potrubí včetně tvarovek a elektrospojek. Bez zednických výpomocí.</v>
      </c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8</v>
      </c>
      <c r="B24" s="219" t="s">
        <v>122</v>
      </c>
      <c r="C24" s="262" t="s">
        <v>123</v>
      </c>
      <c r="D24" s="221" t="s">
        <v>108</v>
      </c>
      <c r="E24" s="226">
        <v>1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2.6800000000000001E-3</v>
      </c>
      <c r="O24" s="221">
        <f>ROUND(E24*N24,5)</f>
        <v>2.6800000000000001E-3</v>
      </c>
      <c r="P24" s="221">
        <v>0</v>
      </c>
      <c r="Q24" s="221">
        <f>ROUND(E24*P24,5)</f>
        <v>0</v>
      </c>
      <c r="R24" s="221"/>
      <c r="S24" s="221"/>
      <c r="T24" s="222">
        <v>0.82899999999999996</v>
      </c>
      <c r="U24" s="221">
        <f>ROUND(E24*T24,2)</f>
        <v>0.83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103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9"/>
      <c r="C25" s="263" t="s">
        <v>124</v>
      </c>
      <c r="D25" s="223"/>
      <c r="E25" s="227"/>
      <c r="F25" s="231"/>
      <c r="G25" s="232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105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4" t="str">
        <f>C25</f>
        <v>Potrubí včetně tvarovek, objímek a elektrospojek. Bez zednických výpomocí.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9"/>
      <c r="C26" s="263" t="s">
        <v>125</v>
      </c>
      <c r="D26" s="223"/>
      <c r="E26" s="227"/>
      <c r="F26" s="231"/>
      <c r="G26" s="232"/>
      <c r="H26" s="230"/>
      <c r="I26" s="230"/>
      <c r="J26" s="230"/>
      <c r="K26" s="230"/>
      <c r="L26" s="230"/>
      <c r="M26" s="230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105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Včetně pomocného lešení o výšce podlahy do 1900 mm a pro zatížení do 1,5 kPa.</v>
      </c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9</v>
      </c>
      <c r="B27" s="219" t="s">
        <v>126</v>
      </c>
      <c r="C27" s="262" t="s">
        <v>127</v>
      </c>
      <c r="D27" s="221" t="s">
        <v>108</v>
      </c>
      <c r="E27" s="226">
        <v>19.2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2.9199999999999999E-3</v>
      </c>
      <c r="O27" s="221">
        <f>ROUND(E27*N27,5)</f>
        <v>5.6059999999999999E-2</v>
      </c>
      <c r="P27" s="221">
        <v>0</v>
      </c>
      <c r="Q27" s="221">
        <f>ROUND(E27*P27,5)</f>
        <v>0</v>
      </c>
      <c r="R27" s="221"/>
      <c r="S27" s="221"/>
      <c r="T27" s="222">
        <v>0.79730000000000001</v>
      </c>
      <c r="U27" s="221">
        <f>ROUND(E27*T27,2)</f>
        <v>15.31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103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10</v>
      </c>
      <c r="B28" s="219" t="s">
        <v>128</v>
      </c>
      <c r="C28" s="262" t="s">
        <v>129</v>
      </c>
      <c r="D28" s="221" t="s">
        <v>108</v>
      </c>
      <c r="E28" s="226">
        <v>0.5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3.9699999999999996E-3</v>
      </c>
      <c r="O28" s="221">
        <f>ROUND(E28*N28,5)</f>
        <v>1.99E-3</v>
      </c>
      <c r="P28" s="221">
        <v>0</v>
      </c>
      <c r="Q28" s="221">
        <f>ROUND(E28*P28,5)</f>
        <v>0</v>
      </c>
      <c r="R28" s="221"/>
      <c r="S28" s="221"/>
      <c r="T28" s="222">
        <v>1.1733</v>
      </c>
      <c r="U28" s="221">
        <f>ROUND(E28*T28,2)</f>
        <v>0.59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103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45" outlineLevel="1" x14ac:dyDescent="0.2">
      <c r="A29" s="212">
        <v>11</v>
      </c>
      <c r="B29" s="219" t="s">
        <v>130</v>
      </c>
      <c r="C29" s="262" t="s">
        <v>131</v>
      </c>
      <c r="D29" s="221" t="s">
        <v>102</v>
      </c>
      <c r="E29" s="226">
        <v>4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1.1800000000000001E-3</v>
      </c>
      <c r="O29" s="221">
        <f>ROUND(E29*N29,5)</f>
        <v>4.7200000000000002E-3</v>
      </c>
      <c r="P29" s="221">
        <v>0</v>
      </c>
      <c r="Q29" s="221">
        <f>ROUND(E29*P29,5)</f>
        <v>0</v>
      </c>
      <c r="R29" s="221"/>
      <c r="S29" s="221"/>
      <c r="T29" s="222">
        <v>0.36670000000000003</v>
      </c>
      <c r="U29" s="221">
        <f>ROUND(E29*T29,2)</f>
        <v>1.47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103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2">
        <v>12</v>
      </c>
      <c r="B30" s="219" t="s">
        <v>132</v>
      </c>
      <c r="C30" s="262" t="s">
        <v>133</v>
      </c>
      <c r="D30" s="221" t="s">
        <v>102</v>
      </c>
      <c r="E30" s="226">
        <v>1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2.2000000000000001E-4</v>
      </c>
      <c r="O30" s="221">
        <f>ROUND(E30*N30,5)</f>
        <v>2.2000000000000001E-4</v>
      </c>
      <c r="P30" s="221">
        <v>0</v>
      </c>
      <c r="Q30" s="221">
        <f>ROUND(E30*P30,5)</f>
        <v>0</v>
      </c>
      <c r="R30" s="221"/>
      <c r="S30" s="221"/>
      <c r="T30" s="222">
        <v>0.47499999999999998</v>
      </c>
      <c r="U30" s="221">
        <f>ROUND(E30*T30,2)</f>
        <v>0.48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103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/>
      <c r="B31" s="219"/>
      <c r="C31" s="263" t="s">
        <v>125</v>
      </c>
      <c r="D31" s="223"/>
      <c r="E31" s="227"/>
      <c r="F31" s="231"/>
      <c r="G31" s="232"/>
      <c r="H31" s="230"/>
      <c r="I31" s="230"/>
      <c r="J31" s="230"/>
      <c r="K31" s="230"/>
      <c r="L31" s="230"/>
      <c r="M31" s="230"/>
      <c r="N31" s="221"/>
      <c r="O31" s="221"/>
      <c r="P31" s="221"/>
      <c r="Q31" s="221"/>
      <c r="R31" s="221"/>
      <c r="S31" s="221"/>
      <c r="T31" s="222"/>
      <c r="U31" s="221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105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4" t="str">
        <f>C31</f>
        <v>Včetně pomocného lešení o výšce podlahy do 1900 mm a pro zatížení do 1,5 kPa.</v>
      </c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13</v>
      </c>
      <c r="B32" s="219" t="s">
        <v>134</v>
      </c>
      <c r="C32" s="262" t="s">
        <v>135</v>
      </c>
      <c r="D32" s="221" t="s">
        <v>102</v>
      </c>
      <c r="E32" s="226">
        <v>1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1.9E-2</v>
      </c>
      <c r="U32" s="221">
        <f>ROUND(E32*T32,2)</f>
        <v>0.02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103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9"/>
      <c r="C33" s="263" t="s">
        <v>125</v>
      </c>
      <c r="D33" s="223"/>
      <c r="E33" s="227"/>
      <c r="F33" s="231"/>
      <c r="G33" s="232"/>
      <c r="H33" s="230"/>
      <c r="I33" s="230"/>
      <c r="J33" s="230"/>
      <c r="K33" s="230"/>
      <c r="L33" s="230"/>
      <c r="M33" s="230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105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4" t="str">
        <f>C33</f>
        <v>Včetně pomocného lešení o výšce podlahy do 1900 mm a pro zatížení do 1,5 kPa.</v>
      </c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14</v>
      </c>
      <c r="B34" s="219" t="s">
        <v>136</v>
      </c>
      <c r="C34" s="262" t="s">
        <v>137</v>
      </c>
      <c r="D34" s="221" t="s">
        <v>102</v>
      </c>
      <c r="E34" s="226">
        <v>1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4.8999999999999998E-4</v>
      </c>
      <c r="O34" s="221">
        <f>ROUND(E34*N34,5)</f>
        <v>4.8999999999999998E-4</v>
      </c>
      <c r="P34" s="221">
        <v>0</v>
      </c>
      <c r="Q34" s="221">
        <f>ROUND(E34*P34,5)</f>
        <v>0</v>
      </c>
      <c r="R34" s="221"/>
      <c r="S34" s="221"/>
      <c r="T34" s="222">
        <v>0.13300000000000001</v>
      </c>
      <c r="U34" s="221">
        <f>ROUND(E34*T34,2)</f>
        <v>0.13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103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15</v>
      </c>
      <c r="B35" s="219" t="s">
        <v>138</v>
      </c>
      <c r="C35" s="262" t="s">
        <v>139</v>
      </c>
      <c r="D35" s="221" t="s">
        <v>108</v>
      </c>
      <c r="E35" s="226">
        <v>1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0.434</v>
      </c>
      <c r="U35" s="221">
        <f>ROUND(E35*T35,2)</f>
        <v>0.43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103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16</v>
      </c>
      <c r="B36" s="219" t="s">
        <v>140</v>
      </c>
      <c r="C36" s="262" t="s">
        <v>141</v>
      </c>
      <c r="D36" s="221" t="s">
        <v>142</v>
      </c>
      <c r="E36" s="226">
        <v>6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1</v>
      </c>
      <c r="U36" s="221">
        <f>ROUND(E36*T36,2)</f>
        <v>6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103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17</v>
      </c>
      <c r="B37" s="219" t="s">
        <v>143</v>
      </c>
      <c r="C37" s="262" t="s">
        <v>144</v>
      </c>
      <c r="D37" s="221" t="s">
        <v>118</v>
      </c>
      <c r="E37" s="226">
        <v>6.7379999999999995E-2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1.575</v>
      </c>
      <c r="U37" s="221">
        <f>ROUND(E37*T37,2)</f>
        <v>0.11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103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13" t="s">
        <v>98</v>
      </c>
      <c r="B38" s="220" t="s">
        <v>61</v>
      </c>
      <c r="C38" s="264" t="s">
        <v>62</v>
      </c>
      <c r="D38" s="224"/>
      <c r="E38" s="228"/>
      <c r="F38" s="233"/>
      <c r="G38" s="233">
        <f>SUMIF(AE39:AE52,"&lt;&gt;NOR",G39:G52)</f>
        <v>0</v>
      </c>
      <c r="H38" s="233"/>
      <c r="I38" s="233">
        <f>SUM(I39:I52)</f>
        <v>0</v>
      </c>
      <c r="J38" s="233"/>
      <c r="K38" s="233">
        <f>SUM(K39:K52)</f>
        <v>0</v>
      </c>
      <c r="L38" s="233"/>
      <c r="M38" s="233">
        <f>SUM(M39:M52)</f>
        <v>0</v>
      </c>
      <c r="N38" s="224"/>
      <c r="O38" s="224">
        <f>SUM(O39:O52)</f>
        <v>8.1659999999999996E-2</v>
      </c>
      <c r="P38" s="224"/>
      <c r="Q38" s="224">
        <f>SUM(Q39:Q52)</f>
        <v>0</v>
      </c>
      <c r="R38" s="224"/>
      <c r="S38" s="224"/>
      <c r="T38" s="225"/>
      <c r="U38" s="224">
        <f>SUM(U39:U52)</f>
        <v>14.019999999999998</v>
      </c>
      <c r="AE38" t="s">
        <v>99</v>
      </c>
    </row>
    <row r="39" spans="1:60" outlineLevel="1" x14ac:dyDescent="0.2">
      <c r="A39" s="212">
        <v>18</v>
      </c>
      <c r="B39" s="219" t="s">
        <v>145</v>
      </c>
      <c r="C39" s="262" t="s">
        <v>146</v>
      </c>
      <c r="D39" s="221" t="s">
        <v>108</v>
      </c>
      <c r="E39" s="226">
        <v>8.5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5.1799999999999997E-3</v>
      </c>
      <c r="O39" s="221">
        <f>ROUND(E39*N39,5)</f>
        <v>4.403E-2</v>
      </c>
      <c r="P39" s="221">
        <v>0</v>
      </c>
      <c r="Q39" s="221">
        <f>ROUND(E39*P39,5)</f>
        <v>0</v>
      </c>
      <c r="R39" s="221"/>
      <c r="S39" s="221"/>
      <c r="T39" s="222">
        <v>0.63429999999999997</v>
      </c>
      <c r="U39" s="221">
        <f>ROUND(E39*T39,2)</f>
        <v>5.39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103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3" t="s">
        <v>147</v>
      </c>
      <c r="D40" s="223"/>
      <c r="E40" s="227"/>
      <c r="F40" s="231"/>
      <c r="G40" s="232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105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Potrubí včetně tvarovek a zednických výpomocí.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9"/>
      <c r="C41" s="263" t="s">
        <v>125</v>
      </c>
      <c r="D41" s="223"/>
      <c r="E41" s="227"/>
      <c r="F41" s="231"/>
      <c r="G41" s="232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4" t="str">
        <f>C41</f>
        <v>Včetně pomocného lešení o výšce podlahy do 1900 mm a pro zatížení do 1,5 kPa.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19</v>
      </c>
      <c r="B42" s="219" t="s">
        <v>148</v>
      </c>
      <c r="C42" s="262" t="s">
        <v>146</v>
      </c>
      <c r="D42" s="221" t="s">
        <v>108</v>
      </c>
      <c r="E42" s="226">
        <v>7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5.2199999999999998E-3</v>
      </c>
      <c r="O42" s="221">
        <f>ROUND(E42*N42,5)</f>
        <v>3.6540000000000003E-2</v>
      </c>
      <c r="P42" s="221">
        <v>0</v>
      </c>
      <c r="Q42" s="221">
        <f>ROUND(E42*P42,5)</f>
        <v>0</v>
      </c>
      <c r="R42" s="221"/>
      <c r="S42" s="221"/>
      <c r="T42" s="222">
        <v>0.63429999999999997</v>
      </c>
      <c r="U42" s="221">
        <f>ROUND(E42*T42,2)</f>
        <v>4.4400000000000004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103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9"/>
      <c r="C43" s="263" t="s">
        <v>147</v>
      </c>
      <c r="D43" s="223"/>
      <c r="E43" s="227"/>
      <c r="F43" s="231"/>
      <c r="G43" s="232"/>
      <c r="H43" s="230"/>
      <c r="I43" s="230"/>
      <c r="J43" s="230"/>
      <c r="K43" s="230"/>
      <c r="L43" s="230"/>
      <c r="M43" s="230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4" t="str">
        <f>C43</f>
        <v>Potrubí včetně tvarovek a zednických výpomocí.</v>
      </c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9"/>
      <c r="C44" s="263" t="s">
        <v>125</v>
      </c>
      <c r="D44" s="223"/>
      <c r="E44" s="227"/>
      <c r="F44" s="231"/>
      <c r="G44" s="232"/>
      <c r="H44" s="230"/>
      <c r="I44" s="230"/>
      <c r="J44" s="230"/>
      <c r="K44" s="230"/>
      <c r="L44" s="230"/>
      <c r="M44" s="230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Včetně pomocného lešení o výšce podlahy do 1900 mm a pro zatížení do 1,5 kPa.</v>
      </c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20</v>
      </c>
      <c r="B45" s="219" t="s">
        <v>149</v>
      </c>
      <c r="C45" s="262" t="s">
        <v>150</v>
      </c>
      <c r="D45" s="221" t="s">
        <v>151</v>
      </c>
      <c r="E45" s="226">
        <v>1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21</v>
      </c>
      <c r="M45" s="230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0.65566000000000002</v>
      </c>
      <c r="U45" s="221">
        <f>ROUND(E45*T45,2)</f>
        <v>0.66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103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12">
        <v>21</v>
      </c>
      <c r="B46" s="219" t="s">
        <v>152</v>
      </c>
      <c r="C46" s="262" t="s">
        <v>153</v>
      </c>
      <c r="D46" s="221" t="s">
        <v>108</v>
      </c>
      <c r="E46" s="226">
        <v>15.5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21</v>
      </c>
      <c r="M46" s="230">
        <f>G46*(1+L46/100)</f>
        <v>0</v>
      </c>
      <c r="N46" s="221">
        <v>6.0000000000000002E-5</v>
      </c>
      <c r="O46" s="221">
        <f>ROUND(E46*N46,5)</f>
        <v>9.3000000000000005E-4</v>
      </c>
      <c r="P46" s="221">
        <v>0</v>
      </c>
      <c r="Q46" s="221">
        <f>ROUND(E46*P46,5)</f>
        <v>0</v>
      </c>
      <c r="R46" s="221"/>
      <c r="S46" s="221"/>
      <c r="T46" s="222">
        <v>0.129</v>
      </c>
      <c r="U46" s="221">
        <f>ROUND(E46*T46,2)</f>
        <v>2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103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9"/>
      <c r="C47" s="263" t="s">
        <v>154</v>
      </c>
      <c r="D47" s="223"/>
      <c r="E47" s="227"/>
      <c r="F47" s="231"/>
      <c r="G47" s="232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V položce je kalkulována dodávka izolační trubice, spon a lepicí pásky.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22</v>
      </c>
      <c r="B48" s="219" t="s">
        <v>155</v>
      </c>
      <c r="C48" s="262" t="s">
        <v>156</v>
      </c>
      <c r="D48" s="221" t="s">
        <v>108</v>
      </c>
      <c r="E48" s="226">
        <v>15.5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21</v>
      </c>
      <c r="M48" s="230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2.9000000000000001E-2</v>
      </c>
      <c r="U48" s="221">
        <f>ROUND(E48*T48,2)</f>
        <v>0.45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103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3" t="s">
        <v>157</v>
      </c>
      <c r="D49" s="223"/>
      <c r="E49" s="227"/>
      <c r="F49" s="231"/>
      <c r="G49" s="232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Včetně dodávky vody, uzavření a zabezpečení konců potrubí.</v>
      </c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12">
        <v>23</v>
      </c>
      <c r="B50" s="219" t="s">
        <v>158</v>
      </c>
      <c r="C50" s="262" t="s">
        <v>159</v>
      </c>
      <c r="D50" s="221" t="s">
        <v>108</v>
      </c>
      <c r="E50" s="226">
        <v>15.5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1.0000000000000001E-5</v>
      </c>
      <c r="O50" s="221">
        <f>ROUND(E50*N50,5)</f>
        <v>1.6000000000000001E-4</v>
      </c>
      <c r="P50" s="221">
        <v>0</v>
      </c>
      <c r="Q50" s="221">
        <f>ROUND(E50*P50,5)</f>
        <v>0</v>
      </c>
      <c r="R50" s="221"/>
      <c r="S50" s="221"/>
      <c r="T50" s="222">
        <v>6.2E-2</v>
      </c>
      <c r="U50" s="221">
        <f>ROUND(E50*T50,2)</f>
        <v>0.96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103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9"/>
      <c r="C51" s="263" t="s">
        <v>160</v>
      </c>
      <c r="D51" s="223"/>
      <c r="E51" s="227"/>
      <c r="F51" s="231"/>
      <c r="G51" s="232"/>
      <c r="H51" s="230"/>
      <c r="I51" s="230"/>
      <c r="J51" s="230"/>
      <c r="K51" s="230"/>
      <c r="L51" s="230"/>
      <c r="M51" s="230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105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4" t="str">
        <f>C51</f>
        <v>Včetně dodání desinfekčního prostředku.</v>
      </c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12">
        <v>24</v>
      </c>
      <c r="B52" s="219" t="s">
        <v>161</v>
      </c>
      <c r="C52" s="262" t="s">
        <v>162</v>
      </c>
      <c r="D52" s="221" t="s">
        <v>118</v>
      </c>
      <c r="E52" s="226">
        <v>8.165E-2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21</v>
      </c>
      <c r="M52" s="230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1.421</v>
      </c>
      <c r="U52" s="221">
        <f>ROUND(E52*T52,2)</f>
        <v>0.12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103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13" t="s">
        <v>98</v>
      </c>
      <c r="B53" s="220" t="s">
        <v>63</v>
      </c>
      <c r="C53" s="264" t="s">
        <v>64</v>
      </c>
      <c r="D53" s="224"/>
      <c r="E53" s="228"/>
      <c r="F53" s="233"/>
      <c r="G53" s="233">
        <f>SUMIF(AE54:AE77,"&lt;&gt;NOR",G54:G77)</f>
        <v>0</v>
      </c>
      <c r="H53" s="233"/>
      <c r="I53" s="233">
        <f>SUM(I54:I77)</f>
        <v>0</v>
      </c>
      <c r="J53" s="233"/>
      <c r="K53" s="233">
        <f>SUM(K54:K77)</f>
        <v>0</v>
      </c>
      <c r="L53" s="233"/>
      <c r="M53" s="233">
        <f>SUM(M54:M77)</f>
        <v>0</v>
      </c>
      <c r="N53" s="224"/>
      <c r="O53" s="224">
        <f>SUM(O54:O77)</f>
        <v>0.19672000000000001</v>
      </c>
      <c r="P53" s="224"/>
      <c r="Q53" s="224">
        <f>SUM(Q54:Q77)</f>
        <v>0.24430000000000002</v>
      </c>
      <c r="R53" s="224"/>
      <c r="S53" s="224"/>
      <c r="T53" s="225"/>
      <c r="U53" s="224">
        <f>SUM(U54:U77)</f>
        <v>22.589999999999996</v>
      </c>
      <c r="AE53" t="s">
        <v>99</v>
      </c>
    </row>
    <row r="54" spans="1:60" ht="22.5" outlineLevel="1" x14ac:dyDescent="0.2">
      <c r="A54" s="212">
        <v>25</v>
      </c>
      <c r="B54" s="219" t="s">
        <v>163</v>
      </c>
      <c r="C54" s="262" t="s">
        <v>164</v>
      </c>
      <c r="D54" s="221" t="s">
        <v>102</v>
      </c>
      <c r="E54" s="226">
        <v>2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21</v>
      </c>
      <c r="M54" s="230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0.108</v>
      </c>
      <c r="U54" s="221">
        <f>ROUND(E54*T54,2)</f>
        <v>0.22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103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12">
        <v>26</v>
      </c>
      <c r="B55" s="219" t="s">
        <v>165</v>
      </c>
      <c r="C55" s="262" t="s">
        <v>166</v>
      </c>
      <c r="D55" s="221" t="s">
        <v>102</v>
      </c>
      <c r="E55" s="226">
        <v>1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1.3500000000000001E-3</v>
      </c>
      <c r="O55" s="221">
        <f>ROUND(E55*N55,5)</f>
        <v>1.3500000000000001E-3</v>
      </c>
      <c r="P55" s="221">
        <v>1.2800000000000001E-3</v>
      </c>
      <c r="Q55" s="221">
        <f>ROUND(E55*P55,5)</f>
        <v>1.2800000000000001E-3</v>
      </c>
      <c r="R55" s="221"/>
      <c r="S55" s="221"/>
      <c r="T55" s="222">
        <v>0.121</v>
      </c>
      <c r="U55" s="221">
        <f>ROUND(E55*T55,2)</f>
        <v>0.12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103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27</v>
      </c>
      <c r="B56" s="219" t="s">
        <v>167</v>
      </c>
      <c r="C56" s="262" t="s">
        <v>168</v>
      </c>
      <c r="D56" s="221" t="s">
        <v>151</v>
      </c>
      <c r="E56" s="226">
        <v>2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21</v>
      </c>
      <c r="M56" s="230">
        <f>G56*(1+L56/100)</f>
        <v>0</v>
      </c>
      <c r="N56" s="221">
        <v>0</v>
      </c>
      <c r="O56" s="221">
        <f>ROUND(E56*N56,5)</f>
        <v>0</v>
      </c>
      <c r="P56" s="221">
        <v>3.4200000000000001E-2</v>
      </c>
      <c r="Q56" s="221">
        <f>ROUND(E56*P56,5)</f>
        <v>6.8400000000000002E-2</v>
      </c>
      <c r="R56" s="221"/>
      <c r="S56" s="221"/>
      <c r="T56" s="222">
        <v>0.46500000000000002</v>
      </c>
      <c r="U56" s="221">
        <f>ROUND(E56*T56,2)</f>
        <v>0.93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103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12">
        <v>28</v>
      </c>
      <c r="B57" s="219" t="s">
        <v>169</v>
      </c>
      <c r="C57" s="262" t="s">
        <v>170</v>
      </c>
      <c r="D57" s="221" t="s">
        <v>102</v>
      </c>
      <c r="E57" s="226">
        <v>1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1.77</v>
      </c>
      <c r="U57" s="221">
        <f>ROUND(E57*T57,2)</f>
        <v>1.77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103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29</v>
      </c>
      <c r="B58" s="219" t="s">
        <v>171</v>
      </c>
      <c r="C58" s="262" t="s">
        <v>172</v>
      </c>
      <c r="D58" s="221" t="s">
        <v>151</v>
      </c>
      <c r="E58" s="226">
        <v>1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21</v>
      </c>
      <c r="M58" s="230">
        <f>G58*(1+L58/100)</f>
        <v>0</v>
      </c>
      <c r="N58" s="221">
        <v>8.8999999999999995E-4</v>
      </c>
      <c r="O58" s="221">
        <f>ROUND(E58*N58,5)</f>
        <v>8.8999999999999995E-4</v>
      </c>
      <c r="P58" s="221">
        <v>0</v>
      </c>
      <c r="Q58" s="221">
        <f>ROUND(E58*P58,5)</f>
        <v>0</v>
      </c>
      <c r="R58" s="221"/>
      <c r="S58" s="221"/>
      <c r="T58" s="222">
        <v>1.1200000000000001</v>
      </c>
      <c r="U58" s="221">
        <f>ROUND(E58*T58,2)</f>
        <v>1.1200000000000001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103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33.75" outlineLevel="1" x14ac:dyDescent="0.2">
      <c r="A59" s="212">
        <v>30</v>
      </c>
      <c r="B59" s="219" t="s">
        <v>173</v>
      </c>
      <c r="C59" s="262" t="s">
        <v>174</v>
      </c>
      <c r="D59" s="221" t="s">
        <v>151</v>
      </c>
      <c r="E59" s="226">
        <v>3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2.4209999999999999E-2</v>
      </c>
      <c r="O59" s="221">
        <f>ROUND(E59*N59,5)</f>
        <v>7.263E-2</v>
      </c>
      <c r="P59" s="221">
        <v>0</v>
      </c>
      <c r="Q59" s="221">
        <f>ROUND(E59*P59,5)</f>
        <v>0</v>
      </c>
      <c r="R59" s="221"/>
      <c r="S59" s="221"/>
      <c r="T59" s="222">
        <v>0.95499999999999996</v>
      </c>
      <c r="U59" s="221">
        <f>ROUND(E59*T59,2)</f>
        <v>2.87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103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31</v>
      </c>
      <c r="B60" s="219" t="s">
        <v>175</v>
      </c>
      <c r="C60" s="262" t="s">
        <v>176</v>
      </c>
      <c r="D60" s="221" t="s">
        <v>151</v>
      </c>
      <c r="E60" s="226">
        <v>1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0</v>
      </c>
      <c r="O60" s="221">
        <f>ROUND(E60*N60,5)</f>
        <v>0</v>
      </c>
      <c r="P60" s="221">
        <v>0.11088000000000001</v>
      </c>
      <c r="Q60" s="221">
        <f>ROUND(E60*P60,5)</f>
        <v>0.11088000000000001</v>
      </c>
      <c r="R60" s="221"/>
      <c r="S60" s="221"/>
      <c r="T60" s="222">
        <v>1.83</v>
      </c>
      <c r="U60" s="221">
        <f>ROUND(E60*T60,2)</f>
        <v>1.83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103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12">
        <v>32</v>
      </c>
      <c r="B61" s="219" t="s">
        <v>177</v>
      </c>
      <c r="C61" s="262" t="s">
        <v>178</v>
      </c>
      <c r="D61" s="221" t="s">
        <v>151</v>
      </c>
      <c r="E61" s="226">
        <v>2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0</v>
      </c>
      <c r="O61" s="221">
        <f>ROUND(E61*N61,5)</f>
        <v>0</v>
      </c>
      <c r="P61" s="221">
        <v>1.9460000000000002E-2</v>
      </c>
      <c r="Q61" s="221">
        <f>ROUND(E61*P61,5)</f>
        <v>3.8920000000000003E-2</v>
      </c>
      <c r="R61" s="221"/>
      <c r="S61" s="221"/>
      <c r="T61" s="222">
        <v>0.38200000000000001</v>
      </c>
      <c r="U61" s="221">
        <f>ROUND(E61*T61,2)</f>
        <v>0.76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103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12">
        <v>33</v>
      </c>
      <c r="B62" s="219" t="s">
        <v>179</v>
      </c>
      <c r="C62" s="262" t="s">
        <v>180</v>
      </c>
      <c r="D62" s="221" t="s">
        <v>102</v>
      </c>
      <c r="E62" s="226">
        <v>2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8.1000000000000003E-2</v>
      </c>
      <c r="U62" s="221">
        <f>ROUND(E62*T62,2)</f>
        <v>0.16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103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34</v>
      </c>
      <c r="B63" s="219" t="s">
        <v>181</v>
      </c>
      <c r="C63" s="262" t="s">
        <v>182</v>
      </c>
      <c r="D63" s="221" t="s">
        <v>151</v>
      </c>
      <c r="E63" s="226">
        <v>4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1.41E-3</v>
      </c>
      <c r="O63" s="221">
        <f>ROUND(E63*N63,5)</f>
        <v>5.64E-3</v>
      </c>
      <c r="P63" s="221">
        <v>0</v>
      </c>
      <c r="Q63" s="221">
        <f>ROUND(E63*P63,5)</f>
        <v>0</v>
      </c>
      <c r="R63" s="221"/>
      <c r="S63" s="221"/>
      <c r="T63" s="222">
        <v>1.575</v>
      </c>
      <c r="U63" s="221">
        <f>ROUND(E63*T63,2)</f>
        <v>6.3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103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/>
      <c r="B64" s="219"/>
      <c r="C64" s="263" t="s">
        <v>183</v>
      </c>
      <c r="D64" s="223"/>
      <c r="E64" s="227"/>
      <c r="F64" s="231"/>
      <c r="G64" s="232"/>
      <c r="H64" s="230"/>
      <c r="I64" s="230"/>
      <c r="J64" s="230"/>
      <c r="K64" s="230"/>
      <c r="L64" s="230"/>
      <c r="M64" s="230"/>
      <c r="N64" s="221"/>
      <c r="O64" s="221"/>
      <c r="P64" s="221"/>
      <c r="Q64" s="221"/>
      <c r="R64" s="221"/>
      <c r="S64" s="221"/>
      <c r="T64" s="222"/>
      <c r="U64" s="221"/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105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4" t="str">
        <f>C64</f>
        <v>Včetně dodání zápachové uzávěrky.</v>
      </c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35</v>
      </c>
      <c r="B65" s="219" t="s">
        <v>184</v>
      </c>
      <c r="C65" s="262" t="s">
        <v>185</v>
      </c>
      <c r="D65" s="221" t="s">
        <v>151</v>
      </c>
      <c r="E65" s="226">
        <v>9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1.1E-4</v>
      </c>
      <c r="O65" s="221">
        <f>ROUND(E65*N65,5)</f>
        <v>9.8999999999999999E-4</v>
      </c>
      <c r="P65" s="221">
        <v>0</v>
      </c>
      <c r="Q65" s="221">
        <f>ROUND(E65*P65,5)</f>
        <v>0</v>
      </c>
      <c r="R65" s="221"/>
      <c r="S65" s="221"/>
      <c r="T65" s="222">
        <v>0.248</v>
      </c>
      <c r="U65" s="221">
        <f>ROUND(E65*T65,2)</f>
        <v>2.23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103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36</v>
      </c>
      <c r="B66" s="219" t="s">
        <v>186</v>
      </c>
      <c r="C66" s="262" t="s">
        <v>187</v>
      </c>
      <c r="D66" s="221" t="s">
        <v>151</v>
      </c>
      <c r="E66" s="226">
        <v>2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0</v>
      </c>
      <c r="O66" s="221">
        <f>ROUND(E66*N66,5)</f>
        <v>0</v>
      </c>
      <c r="P66" s="221">
        <v>1.56E-3</v>
      </c>
      <c r="Q66" s="221">
        <f>ROUND(E66*P66,5)</f>
        <v>3.1199999999999999E-3</v>
      </c>
      <c r="R66" s="221"/>
      <c r="S66" s="221"/>
      <c r="T66" s="222">
        <v>0.217</v>
      </c>
      <c r="U66" s="221">
        <f>ROUND(E66*T66,2)</f>
        <v>0.43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103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2">
        <v>37</v>
      </c>
      <c r="B67" s="219" t="s">
        <v>188</v>
      </c>
      <c r="C67" s="262" t="s">
        <v>189</v>
      </c>
      <c r="D67" s="221" t="s">
        <v>102</v>
      </c>
      <c r="E67" s="226">
        <v>4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1.8000000000000001E-4</v>
      </c>
      <c r="O67" s="221">
        <f>ROUND(E67*N67,5)</f>
        <v>7.2000000000000005E-4</v>
      </c>
      <c r="P67" s="221">
        <v>0</v>
      </c>
      <c r="Q67" s="221">
        <f>ROUND(E67*P67,5)</f>
        <v>0</v>
      </c>
      <c r="R67" s="221"/>
      <c r="S67" s="221"/>
      <c r="T67" s="222">
        <v>0.47599999999999998</v>
      </c>
      <c r="U67" s="221">
        <f>ROUND(E67*T67,2)</f>
        <v>1.9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103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2.5" outlineLevel="1" x14ac:dyDescent="0.2">
      <c r="A68" s="212">
        <v>38</v>
      </c>
      <c r="B68" s="219" t="s">
        <v>190</v>
      </c>
      <c r="C68" s="262" t="s">
        <v>191</v>
      </c>
      <c r="D68" s="221" t="s">
        <v>102</v>
      </c>
      <c r="E68" s="226">
        <v>2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0</v>
      </c>
      <c r="O68" s="221">
        <f>ROUND(E68*N68,5)</f>
        <v>0</v>
      </c>
      <c r="P68" s="221">
        <v>8.4999999999999995E-4</v>
      </c>
      <c r="Q68" s="221">
        <f>ROUND(E68*P68,5)</f>
        <v>1.6999999999999999E-3</v>
      </c>
      <c r="R68" s="221"/>
      <c r="S68" s="221"/>
      <c r="T68" s="222">
        <v>3.7999999999999999E-2</v>
      </c>
      <c r="U68" s="221">
        <f>ROUND(E68*T68,2)</f>
        <v>0.08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103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33.75" outlineLevel="1" x14ac:dyDescent="0.2">
      <c r="A69" s="212">
        <v>39</v>
      </c>
      <c r="B69" s="219" t="s">
        <v>192</v>
      </c>
      <c r="C69" s="262" t="s">
        <v>193</v>
      </c>
      <c r="D69" s="221" t="s">
        <v>102</v>
      </c>
      <c r="E69" s="226">
        <v>5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1.0000000000000001E-5</v>
      </c>
      <c r="O69" s="221">
        <f>ROUND(E69*N69,5)</f>
        <v>5.0000000000000002E-5</v>
      </c>
      <c r="P69" s="221">
        <v>0</v>
      </c>
      <c r="Q69" s="221">
        <f>ROUND(E69*P69,5)</f>
        <v>0</v>
      </c>
      <c r="R69" s="221"/>
      <c r="S69" s="221"/>
      <c r="T69" s="222">
        <v>0.11700000000000001</v>
      </c>
      <c r="U69" s="221">
        <f>ROUND(E69*T69,2)</f>
        <v>0.59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103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2.5" outlineLevel="1" x14ac:dyDescent="0.2">
      <c r="A70" s="212">
        <v>40</v>
      </c>
      <c r="B70" s="219" t="s">
        <v>194</v>
      </c>
      <c r="C70" s="262" t="s">
        <v>195</v>
      </c>
      <c r="D70" s="221" t="s">
        <v>102</v>
      </c>
      <c r="E70" s="226">
        <v>4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0</v>
      </c>
      <c r="O70" s="221">
        <f>ROUND(E70*N70,5)</f>
        <v>0</v>
      </c>
      <c r="P70" s="221">
        <v>5.0000000000000001E-3</v>
      </c>
      <c r="Q70" s="221">
        <f>ROUND(E70*P70,5)</f>
        <v>0.02</v>
      </c>
      <c r="R70" s="221"/>
      <c r="S70" s="221"/>
      <c r="T70" s="222">
        <v>8.4000000000000005E-2</v>
      </c>
      <c r="U70" s="221">
        <f>ROUND(E70*T70,2)</f>
        <v>0.34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103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33.75" outlineLevel="1" x14ac:dyDescent="0.2">
      <c r="A71" s="212">
        <v>41</v>
      </c>
      <c r="B71" s="219" t="s">
        <v>196</v>
      </c>
      <c r="C71" s="262" t="s">
        <v>197</v>
      </c>
      <c r="D71" s="221" t="s">
        <v>102</v>
      </c>
      <c r="E71" s="226">
        <v>1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7.0000000000000001E-3</v>
      </c>
      <c r="O71" s="221">
        <f>ROUND(E71*N71,5)</f>
        <v>7.0000000000000001E-3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198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12">
        <v>42</v>
      </c>
      <c r="B72" s="219" t="s">
        <v>199</v>
      </c>
      <c r="C72" s="262" t="s">
        <v>200</v>
      </c>
      <c r="D72" s="221" t="s">
        <v>102</v>
      </c>
      <c r="E72" s="226">
        <v>9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2.0000000000000001E-4</v>
      </c>
      <c r="O72" s="221">
        <f>ROUND(E72*N72,5)</f>
        <v>1.8E-3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198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45" outlineLevel="1" x14ac:dyDescent="0.2">
      <c r="A73" s="212">
        <v>43</v>
      </c>
      <c r="B73" s="219" t="s">
        <v>201</v>
      </c>
      <c r="C73" s="262" t="s">
        <v>202</v>
      </c>
      <c r="D73" s="221" t="s">
        <v>102</v>
      </c>
      <c r="E73" s="226">
        <v>4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198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44</v>
      </c>
      <c r="B74" s="219" t="s">
        <v>203</v>
      </c>
      <c r="C74" s="262" t="s">
        <v>204</v>
      </c>
      <c r="D74" s="221" t="s">
        <v>102</v>
      </c>
      <c r="E74" s="226">
        <v>4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1.6E-2</v>
      </c>
      <c r="O74" s="221">
        <f>ROUND(E74*N74,5)</f>
        <v>6.4000000000000001E-2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198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45</v>
      </c>
      <c r="B75" s="219" t="s">
        <v>205</v>
      </c>
      <c r="C75" s="262" t="s">
        <v>206</v>
      </c>
      <c r="D75" s="221" t="s">
        <v>102</v>
      </c>
      <c r="E75" s="226">
        <v>1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21</v>
      </c>
      <c r="M75" s="230">
        <f>G75*(1+L75/100)</f>
        <v>0</v>
      </c>
      <c r="N75" s="221">
        <v>1.925E-2</v>
      </c>
      <c r="O75" s="221">
        <f>ROUND(E75*N75,5)</f>
        <v>1.925E-2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198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46</v>
      </c>
      <c r="B76" s="219" t="s">
        <v>207</v>
      </c>
      <c r="C76" s="262" t="s">
        <v>208</v>
      </c>
      <c r="D76" s="221" t="s">
        <v>102</v>
      </c>
      <c r="E76" s="226">
        <v>4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5.5999999999999999E-3</v>
      </c>
      <c r="O76" s="221">
        <f>ROUND(E76*N76,5)</f>
        <v>2.24E-2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198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12">
        <v>47</v>
      </c>
      <c r="B77" s="219" t="s">
        <v>209</v>
      </c>
      <c r="C77" s="262" t="s">
        <v>210</v>
      </c>
      <c r="D77" s="221" t="s">
        <v>118</v>
      </c>
      <c r="E77" s="226">
        <v>0.19672000000000001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4.7720000000000002</v>
      </c>
      <c r="U77" s="221">
        <f>ROUND(E77*T77,2)</f>
        <v>0.94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103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x14ac:dyDescent="0.2">
      <c r="A78" s="213" t="s">
        <v>98</v>
      </c>
      <c r="B78" s="220" t="s">
        <v>65</v>
      </c>
      <c r="C78" s="264" t="s">
        <v>66</v>
      </c>
      <c r="D78" s="224"/>
      <c r="E78" s="228"/>
      <c r="F78" s="233"/>
      <c r="G78" s="233">
        <f>SUMIF(AE79:AE86,"&lt;&gt;NOR",G79:G86)</f>
        <v>0</v>
      </c>
      <c r="H78" s="233"/>
      <c r="I78" s="233">
        <f>SUM(I79:I86)</f>
        <v>0</v>
      </c>
      <c r="J78" s="233"/>
      <c r="K78" s="233">
        <f>SUM(K79:K86)</f>
        <v>0</v>
      </c>
      <c r="L78" s="233"/>
      <c r="M78" s="233">
        <f>SUM(M79:M86)</f>
        <v>0</v>
      </c>
      <c r="N78" s="224"/>
      <c r="O78" s="224">
        <f>SUM(O79:O86)</f>
        <v>6.547E-2</v>
      </c>
      <c r="P78" s="224"/>
      <c r="Q78" s="224">
        <f>SUM(Q79:Q86)</f>
        <v>0</v>
      </c>
      <c r="R78" s="224"/>
      <c r="S78" s="224"/>
      <c r="T78" s="225"/>
      <c r="U78" s="224">
        <f>SUM(U79:U86)</f>
        <v>8.0300000000000011</v>
      </c>
      <c r="AE78" t="s">
        <v>99</v>
      </c>
    </row>
    <row r="79" spans="1:60" ht="33.75" outlineLevel="1" x14ac:dyDescent="0.2">
      <c r="A79" s="212">
        <v>48</v>
      </c>
      <c r="B79" s="219" t="s">
        <v>211</v>
      </c>
      <c r="C79" s="262" t="s">
        <v>212</v>
      </c>
      <c r="D79" s="221" t="s">
        <v>108</v>
      </c>
      <c r="E79" s="226">
        <v>11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21</v>
      </c>
      <c r="M79" s="230">
        <f>G79*(1+L79/100)</f>
        <v>0</v>
      </c>
      <c r="N79" s="221">
        <v>5.6100000000000004E-3</v>
      </c>
      <c r="O79" s="221">
        <f>ROUND(E79*N79,5)</f>
        <v>6.1710000000000001E-2</v>
      </c>
      <c r="P79" s="221">
        <v>0</v>
      </c>
      <c r="Q79" s="221">
        <f>ROUND(E79*P79,5)</f>
        <v>0</v>
      </c>
      <c r="R79" s="221"/>
      <c r="S79" s="221"/>
      <c r="T79" s="222">
        <v>0.36</v>
      </c>
      <c r="U79" s="221">
        <f>ROUND(E79*T79,2)</f>
        <v>3.96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103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/>
      <c r="B80" s="219"/>
      <c r="C80" s="263" t="s">
        <v>147</v>
      </c>
      <c r="D80" s="223"/>
      <c r="E80" s="227"/>
      <c r="F80" s="231"/>
      <c r="G80" s="232"/>
      <c r="H80" s="230"/>
      <c r="I80" s="230"/>
      <c r="J80" s="230"/>
      <c r="K80" s="230"/>
      <c r="L80" s="230"/>
      <c r="M80" s="230"/>
      <c r="N80" s="221"/>
      <c r="O80" s="221"/>
      <c r="P80" s="221"/>
      <c r="Q80" s="221"/>
      <c r="R80" s="221"/>
      <c r="S80" s="221"/>
      <c r="T80" s="222"/>
      <c r="U80" s="221"/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105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4" t="str">
        <f>C80</f>
        <v>Potrubí včetně tvarovek a zednických výpomocí.</v>
      </c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12">
        <v>49</v>
      </c>
      <c r="B81" s="219" t="s">
        <v>213</v>
      </c>
      <c r="C81" s="262" t="s">
        <v>214</v>
      </c>
      <c r="D81" s="221" t="s">
        <v>108</v>
      </c>
      <c r="E81" s="226">
        <v>11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1.7999999999999999E-2</v>
      </c>
      <c r="U81" s="221">
        <f>ROUND(E81*T81,2)</f>
        <v>0.2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103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/>
      <c r="B82" s="219"/>
      <c r="C82" s="263" t="s">
        <v>157</v>
      </c>
      <c r="D82" s="223"/>
      <c r="E82" s="227"/>
      <c r="F82" s="231"/>
      <c r="G82" s="232"/>
      <c r="H82" s="230"/>
      <c r="I82" s="230"/>
      <c r="J82" s="230"/>
      <c r="K82" s="230"/>
      <c r="L82" s="230"/>
      <c r="M82" s="230"/>
      <c r="N82" s="221"/>
      <c r="O82" s="221"/>
      <c r="P82" s="221"/>
      <c r="Q82" s="221"/>
      <c r="R82" s="221"/>
      <c r="S82" s="221"/>
      <c r="T82" s="222"/>
      <c r="U82" s="221"/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105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4" t="str">
        <f>C82</f>
        <v>Včetně dodávky vody, uzavření a zabezpečení konců potrubí.</v>
      </c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50</v>
      </c>
      <c r="B83" s="219" t="s">
        <v>215</v>
      </c>
      <c r="C83" s="262" t="s">
        <v>216</v>
      </c>
      <c r="D83" s="221" t="s">
        <v>102</v>
      </c>
      <c r="E83" s="226">
        <v>2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1.8799999999999999E-3</v>
      </c>
      <c r="O83" s="221">
        <f>ROUND(E83*N83,5)</f>
        <v>3.7599999999999999E-3</v>
      </c>
      <c r="P83" s="221">
        <v>0</v>
      </c>
      <c r="Q83" s="221">
        <f>ROUND(E83*P83,5)</f>
        <v>0</v>
      </c>
      <c r="R83" s="221"/>
      <c r="S83" s="221"/>
      <c r="T83" s="222">
        <v>0.33</v>
      </c>
      <c r="U83" s="221">
        <f>ROUND(E83*T83,2)</f>
        <v>0.66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103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12">
        <v>51</v>
      </c>
      <c r="B84" s="219" t="s">
        <v>217</v>
      </c>
      <c r="C84" s="262" t="s">
        <v>218</v>
      </c>
      <c r="D84" s="221" t="s">
        <v>142</v>
      </c>
      <c r="E84" s="226">
        <v>6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103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52</v>
      </c>
      <c r="B85" s="219" t="s">
        <v>140</v>
      </c>
      <c r="C85" s="262" t="s">
        <v>141</v>
      </c>
      <c r="D85" s="221" t="s">
        <v>142</v>
      </c>
      <c r="E85" s="226">
        <v>3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1</v>
      </c>
      <c r="U85" s="221">
        <f>ROUND(E85*T85,2)</f>
        <v>3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103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53</v>
      </c>
      <c r="B86" s="219" t="s">
        <v>219</v>
      </c>
      <c r="C86" s="262" t="s">
        <v>220</v>
      </c>
      <c r="D86" s="221" t="s">
        <v>118</v>
      </c>
      <c r="E86" s="226">
        <v>6.547E-2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3.246</v>
      </c>
      <c r="U86" s="221">
        <f>ROUND(E86*T86,2)</f>
        <v>0.21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103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x14ac:dyDescent="0.2">
      <c r="A87" s="213" t="s">
        <v>98</v>
      </c>
      <c r="B87" s="220" t="s">
        <v>67</v>
      </c>
      <c r="C87" s="264" t="s">
        <v>68</v>
      </c>
      <c r="D87" s="224"/>
      <c r="E87" s="228"/>
      <c r="F87" s="233"/>
      <c r="G87" s="233">
        <f>SUMIF(AE88:AE96,"&lt;&gt;NOR",G88:G96)</f>
        <v>0</v>
      </c>
      <c r="H87" s="233"/>
      <c r="I87" s="233">
        <f>SUM(I88:I96)</f>
        <v>0</v>
      </c>
      <c r="J87" s="233"/>
      <c r="K87" s="233">
        <f>SUM(K88:K96)</f>
        <v>0</v>
      </c>
      <c r="L87" s="233"/>
      <c r="M87" s="233">
        <f>SUM(M88:M96)</f>
        <v>0</v>
      </c>
      <c r="N87" s="224"/>
      <c r="O87" s="224">
        <f>SUM(O88:O96)</f>
        <v>3.066E-2</v>
      </c>
      <c r="P87" s="224"/>
      <c r="Q87" s="224">
        <f>SUM(Q88:Q96)</f>
        <v>0</v>
      </c>
      <c r="R87" s="224"/>
      <c r="S87" s="224"/>
      <c r="T87" s="225"/>
      <c r="U87" s="224">
        <f>SUM(U88:U96)</f>
        <v>0.79</v>
      </c>
      <c r="AE87" t="s">
        <v>99</v>
      </c>
    </row>
    <row r="88" spans="1:60" outlineLevel="1" x14ac:dyDescent="0.2">
      <c r="A88" s="212">
        <v>54</v>
      </c>
      <c r="B88" s="219" t="s">
        <v>221</v>
      </c>
      <c r="C88" s="262" t="s">
        <v>222</v>
      </c>
      <c r="D88" s="221" t="s">
        <v>102</v>
      </c>
      <c r="E88" s="226">
        <v>2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103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55</v>
      </c>
      <c r="B89" s="219" t="s">
        <v>223</v>
      </c>
      <c r="C89" s="262" t="s">
        <v>224</v>
      </c>
      <c r="D89" s="221" t="s">
        <v>108</v>
      </c>
      <c r="E89" s="226">
        <v>2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0.39500000000000002</v>
      </c>
      <c r="U89" s="221">
        <f>ROUND(E89*T89,2)</f>
        <v>0.79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103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56</v>
      </c>
      <c r="B90" s="219" t="s">
        <v>225</v>
      </c>
      <c r="C90" s="262" t="s">
        <v>226</v>
      </c>
      <c r="D90" s="221" t="s">
        <v>102</v>
      </c>
      <c r="E90" s="226">
        <v>1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103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57</v>
      </c>
      <c r="B91" s="219" t="s">
        <v>227</v>
      </c>
      <c r="C91" s="262" t="s">
        <v>228</v>
      </c>
      <c r="D91" s="221" t="s">
        <v>102</v>
      </c>
      <c r="E91" s="226">
        <v>2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103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45" outlineLevel="1" x14ac:dyDescent="0.2">
      <c r="A92" s="212">
        <v>58</v>
      </c>
      <c r="B92" s="219" t="s">
        <v>229</v>
      </c>
      <c r="C92" s="262" t="s">
        <v>230</v>
      </c>
      <c r="D92" s="221" t="s">
        <v>108</v>
      </c>
      <c r="E92" s="226">
        <v>2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1.1429999999999999E-2</v>
      </c>
      <c r="O92" s="221">
        <f>ROUND(E92*N92,5)</f>
        <v>2.2859999999999998E-2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198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9"/>
      <c r="C93" s="263" t="s">
        <v>231</v>
      </c>
      <c r="D93" s="223"/>
      <c r="E93" s="227"/>
      <c r="F93" s="231"/>
      <c r="G93" s="232"/>
      <c r="H93" s="230"/>
      <c r="I93" s="230"/>
      <c r="J93" s="230"/>
      <c r="K93" s="230"/>
      <c r="L93" s="230"/>
      <c r="M93" s="230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105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4" t="str">
        <f>C93</f>
        <v>tlak média 0,6 MPa</v>
      </c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59</v>
      </c>
      <c r="B94" s="219" t="s">
        <v>232</v>
      </c>
      <c r="C94" s="262" t="s">
        <v>233</v>
      </c>
      <c r="D94" s="221" t="s">
        <v>102</v>
      </c>
      <c r="E94" s="226">
        <v>1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5.1999999999999998E-3</v>
      </c>
      <c r="O94" s="221">
        <f>ROUND(E94*N94,5)</f>
        <v>5.1999999999999998E-3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198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60</v>
      </c>
      <c r="B95" s="219" t="s">
        <v>234</v>
      </c>
      <c r="C95" s="262" t="s">
        <v>235</v>
      </c>
      <c r="D95" s="221" t="s">
        <v>102</v>
      </c>
      <c r="E95" s="226">
        <v>1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2.5999999999999999E-3</v>
      </c>
      <c r="O95" s="221">
        <f>ROUND(E95*N95,5)</f>
        <v>2.5999999999999999E-3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198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61</v>
      </c>
      <c r="B96" s="219" t="s">
        <v>236</v>
      </c>
      <c r="C96" s="262" t="s">
        <v>237</v>
      </c>
      <c r="D96" s="221" t="s">
        <v>102</v>
      </c>
      <c r="E96" s="226">
        <v>1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198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13" t="s">
        <v>98</v>
      </c>
      <c r="B97" s="220" t="s">
        <v>69</v>
      </c>
      <c r="C97" s="264" t="s">
        <v>70</v>
      </c>
      <c r="D97" s="224"/>
      <c r="E97" s="228"/>
      <c r="F97" s="233"/>
      <c r="G97" s="233">
        <f>SUMIF(AE98:AE105,"&lt;&gt;NOR",G98:G105)</f>
        <v>0</v>
      </c>
      <c r="H97" s="233"/>
      <c r="I97" s="233">
        <f>SUM(I98:I105)</f>
        <v>0</v>
      </c>
      <c r="J97" s="233"/>
      <c r="K97" s="233">
        <f>SUM(K98:K105)</f>
        <v>0</v>
      </c>
      <c r="L97" s="233"/>
      <c r="M97" s="233">
        <f>SUM(M98:M105)</f>
        <v>0</v>
      </c>
      <c r="N97" s="224"/>
      <c r="O97" s="224">
        <f>SUM(O98:O105)</f>
        <v>0</v>
      </c>
      <c r="P97" s="224"/>
      <c r="Q97" s="224">
        <f>SUM(Q98:Q105)</f>
        <v>0</v>
      </c>
      <c r="R97" s="224"/>
      <c r="S97" s="224"/>
      <c r="T97" s="225"/>
      <c r="U97" s="224">
        <f>SUM(U98:U105)</f>
        <v>0.5</v>
      </c>
      <c r="AE97" t="s">
        <v>99</v>
      </c>
    </row>
    <row r="98" spans="1:60" ht="22.5" outlineLevel="1" x14ac:dyDescent="0.2">
      <c r="A98" s="212">
        <v>62</v>
      </c>
      <c r="B98" s="219" t="s">
        <v>238</v>
      </c>
      <c r="C98" s="262" t="s">
        <v>239</v>
      </c>
      <c r="D98" s="221" t="s">
        <v>118</v>
      </c>
      <c r="E98" s="226">
        <v>0.32879999999999998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103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2.5" outlineLevel="1" x14ac:dyDescent="0.2">
      <c r="A99" s="212">
        <v>63</v>
      </c>
      <c r="B99" s="219" t="s">
        <v>240</v>
      </c>
      <c r="C99" s="262" t="s">
        <v>241</v>
      </c>
      <c r="D99" s="221" t="s">
        <v>118</v>
      </c>
      <c r="E99" s="226">
        <v>0.32879999999999998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103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64</v>
      </c>
      <c r="B100" s="219" t="s">
        <v>242</v>
      </c>
      <c r="C100" s="262" t="s">
        <v>243</v>
      </c>
      <c r="D100" s="221" t="s">
        <v>118</v>
      </c>
      <c r="E100" s="226">
        <v>0.32879999999999998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0.49</v>
      </c>
      <c r="U100" s="221">
        <f>ROUND(E100*T100,2)</f>
        <v>0.16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103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9"/>
      <c r="C101" s="263" t="s">
        <v>244</v>
      </c>
      <c r="D101" s="223"/>
      <c r="E101" s="227"/>
      <c r="F101" s="231"/>
      <c r="G101" s="232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105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4" t="str">
        <f>C101</f>
        <v>Včetně naložení na dopravní prostředek a složení na skládku, bez poplatku za skládku.</v>
      </c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12">
        <v>65</v>
      </c>
      <c r="B102" s="219" t="s">
        <v>245</v>
      </c>
      <c r="C102" s="262" t="s">
        <v>246</v>
      </c>
      <c r="D102" s="221" t="s">
        <v>118</v>
      </c>
      <c r="E102" s="226">
        <v>1.6439999999999999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103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2.5" outlineLevel="1" x14ac:dyDescent="0.2">
      <c r="A103" s="212">
        <v>66</v>
      </c>
      <c r="B103" s="219" t="s">
        <v>247</v>
      </c>
      <c r="C103" s="262" t="s">
        <v>248</v>
      </c>
      <c r="D103" s="221" t="s">
        <v>118</v>
      </c>
      <c r="E103" s="226">
        <v>0.32879999999999998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0.94199999999999995</v>
      </c>
      <c r="U103" s="221">
        <f>ROUND(E103*T103,2)</f>
        <v>0.31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103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/>
      <c r="B104" s="219"/>
      <c r="C104" s="263" t="s">
        <v>249</v>
      </c>
      <c r="D104" s="223"/>
      <c r="E104" s="227"/>
      <c r="F104" s="231"/>
      <c r="G104" s="232"/>
      <c r="H104" s="230"/>
      <c r="I104" s="230"/>
      <c r="J104" s="230"/>
      <c r="K104" s="230"/>
      <c r="L104" s="230"/>
      <c r="M104" s="230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105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4" t="str">
        <f>C104</f>
        <v>Včetně případného složení na staveništní deponii.</v>
      </c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12">
        <v>67</v>
      </c>
      <c r="B105" s="219" t="s">
        <v>250</v>
      </c>
      <c r="C105" s="262" t="s">
        <v>251</v>
      </c>
      <c r="D105" s="221" t="s">
        <v>118</v>
      </c>
      <c r="E105" s="226">
        <v>0.32879999999999998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0.105</v>
      </c>
      <c r="U105" s="221">
        <f>ROUND(E105*T105,2)</f>
        <v>0.03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103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">
      <c r="A106" s="213" t="s">
        <v>98</v>
      </c>
      <c r="B106" s="220" t="s">
        <v>71</v>
      </c>
      <c r="C106" s="264" t="s">
        <v>27</v>
      </c>
      <c r="D106" s="224"/>
      <c r="E106" s="228"/>
      <c r="F106" s="233"/>
      <c r="G106" s="233">
        <f>SUMIF(AE107:AE107,"&lt;&gt;NOR",G107:G107)</f>
        <v>0</v>
      </c>
      <c r="H106" s="233"/>
      <c r="I106" s="233">
        <f>SUM(I107:I107)</f>
        <v>0</v>
      </c>
      <c r="J106" s="233"/>
      <c r="K106" s="233">
        <f>SUM(K107:K107)</f>
        <v>0</v>
      </c>
      <c r="L106" s="233"/>
      <c r="M106" s="233">
        <f>SUM(M107:M107)</f>
        <v>0</v>
      </c>
      <c r="N106" s="224"/>
      <c r="O106" s="224">
        <f>SUM(O107:O107)</f>
        <v>0</v>
      </c>
      <c r="P106" s="224"/>
      <c r="Q106" s="224">
        <f>SUM(Q107:Q107)</f>
        <v>0</v>
      </c>
      <c r="R106" s="224"/>
      <c r="S106" s="224"/>
      <c r="T106" s="225"/>
      <c r="U106" s="224">
        <f>SUM(U107:U107)</f>
        <v>0</v>
      </c>
      <c r="AE106" t="s">
        <v>99</v>
      </c>
    </row>
    <row r="107" spans="1:60" outlineLevel="1" x14ac:dyDescent="0.2">
      <c r="A107" s="241">
        <v>68</v>
      </c>
      <c r="B107" s="242" t="s">
        <v>252</v>
      </c>
      <c r="C107" s="265" t="s">
        <v>253</v>
      </c>
      <c r="D107" s="243" t="s">
        <v>254</v>
      </c>
      <c r="E107" s="244">
        <v>0</v>
      </c>
      <c r="F107" s="245">
        <f>H107+J107</f>
        <v>0</v>
      </c>
      <c r="G107" s="246">
        <f>ROUND(E107*F107,2)</f>
        <v>0</v>
      </c>
      <c r="H107" s="246"/>
      <c r="I107" s="246">
        <f>ROUND(E107*H107,2)</f>
        <v>0</v>
      </c>
      <c r="J107" s="246"/>
      <c r="K107" s="246">
        <f>ROUND(E107*J107,2)</f>
        <v>0</v>
      </c>
      <c r="L107" s="246">
        <v>21</v>
      </c>
      <c r="M107" s="246">
        <f>G107*(1+L107/100)</f>
        <v>0</v>
      </c>
      <c r="N107" s="243">
        <v>0</v>
      </c>
      <c r="O107" s="243">
        <f>ROUND(E107*N107,5)</f>
        <v>0</v>
      </c>
      <c r="P107" s="243">
        <v>0</v>
      </c>
      <c r="Q107" s="243">
        <f>ROUND(E107*P107,5)</f>
        <v>0</v>
      </c>
      <c r="R107" s="243"/>
      <c r="S107" s="243"/>
      <c r="T107" s="247">
        <v>0</v>
      </c>
      <c r="U107" s="243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198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6"/>
      <c r="B108" s="7" t="s">
        <v>255</v>
      </c>
      <c r="C108" s="266" t="s">
        <v>255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v>15</v>
      </c>
      <c r="AD108">
        <v>21</v>
      </c>
    </row>
    <row r="109" spans="1:60" x14ac:dyDescent="0.2">
      <c r="A109" s="248"/>
      <c r="B109" s="249" t="s">
        <v>28</v>
      </c>
      <c r="C109" s="267" t="s">
        <v>255</v>
      </c>
      <c r="D109" s="250"/>
      <c r="E109" s="250"/>
      <c r="F109" s="250"/>
      <c r="G109" s="261">
        <f>G8+G11+G14+G19+G21+G38+G53+G78+G87+G97+G106</f>
        <v>0</v>
      </c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AC109">
        <f>SUMIF(L7:L107,AC108,G7:G107)</f>
        <v>0</v>
      </c>
      <c r="AD109">
        <f>SUMIF(L7:L107,AD108,G7:G107)</f>
        <v>0</v>
      </c>
      <c r="AE109" t="s">
        <v>256</v>
      </c>
    </row>
    <row r="110" spans="1:60" x14ac:dyDescent="0.2">
      <c r="A110" s="6"/>
      <c r="B110" s="7" t="s">
        <v>255</v>
      </c>
      <c r="C110" s="266" t="s">
        <v>255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6"/>
      <c r="B111" s="7" t="s">
        <v>255</v>
      </c>
      <c r="C111" s="266" t="s">
        <v>255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51" t="s">
        <v>257</v>
      </c>
      <c r="B112" s="251"/>
      <c r="C112" s="268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52"/>
      <c r="B113" s="253"/>
      <c r="C113" s="269"/>
      <c r="D113" s="253"/>
      <c r="E113" s="253"/>
      <c r="F113" s="253"/>
      <c r="G113" s="254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E113" t="s">
        <v>258</v>
      </c>
    </row>
    <row r="114" spans="1:31" x14ac:dyDescent="0.2">
      <c r="A114" s="255"/>
      <c r="B114" s="256"/>
      <c r="C114" s="270"/>
      <c r="D114" s="256"/>
      <c r="E114" s="256"/>
      <c r="F114" s="256"/>
      <c r="G114" s="257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5"/>
      <c r="B115" s="256"/>
      <c r="C115" s="270"/>
      <c r="D115" s="256"/>
      <c r="E115" s="256"/>
      <c r="F115" s="256"/>
      <c r="G115" s="257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55"/>
      <c r="B116" s="256"/>
      <c r="C116" s="270"/>
      <c r="D116" s="256"/>
      <c r="E116" s="256"/>
      <c r="F116" s="256"/>
      <c r="G116" s="257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58"/>
      <c r="B117" s="259"/>
      <c r="C117" s="271"/>
      <c r="D117" s="259"/>
      <c r="E117" s="259"/>
      <c r="F117" s="259"/>
      <c r="G117" s="260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6"/>
      <c r="B118" s="7" t="s">
        <v>255</v>
      </c>
      <c r="C118" s="266" t="s">
        <v>255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C119" s="272"/>
      <c r="AE119" t="s">
        <v>259</v>
      </c>
    </row>
  </sheetData>
  <mergeCells count="27">
    <mergeCell ref="C104:G104"/>
    <mergeCell ref="A112:C112"/>
    <mergeCell ref="A113:G117"/>
    <mergeCell ref="C51:G51"/>
    <mergeCell ref="C64:G64"/>
    <mergeCell ref="C80:G80"/>
    <mergeCell ref="C82:G82"/>
    <mergeCell ref="C93:G93"/>
    <mergeCell ref="C101:G101"/>
    <mergeCell ref="C40:G40"/>
    <mergeCell ref="C41:G41"/>
    <mergeCell ref="C43:G43"/>
    <mergeCell ref="C44:G44"/>
    <mergeCell ref="C47:G47"/>
    <mergeCell ref="C49:G49"/>
    <mergeCell ref="C18:G18"/>
    <mergeCell ref="C23:G23"/>
    <mergeCell ref="C25:G25"/>
    <mergeCell ref="C26:G26"/>
    <mergeCell ref="C31:G31"/>
    <mergeCell ref="C33:G33"/>
    <mergeCell ref="A1:G1"/>
    <mergeCell ref="C2:G2"/>
    <mergeCell ref="C3:G3"/>
    <mergeCell ref="C4:G4"/>
    <mergeCell ref="C10:G10"/>
    <mergeCell ref="C16:G16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2023-03-29T13:37:41Z</dcterms:modified>
</cp:coreProperties>
</file>